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61" i="1"/>
  <c r="D60"/>
  <c r="D59"/>
  <c r="D58"/>
  <c r="D57"/>
  <c r="D56"/>
  <c r="D55"/>
  <c r="D54"/>
  <c r="D53"/>
  <c r="D52"/>
  <c r="D44" s="1"/>
  <c r="D43" s="1"/>
  <c r="D38" s="1"/>
  <c r="D51"/>
  <c r="E50"/>
  <c r="D50"/>
  <c r="E49"/>
  <c r="D49"/>
  <c r="E48"/>
  <c r="D48"/>
  <c r="E47"/>
  <c r="D47"/>
  <c r="E46"/>
  <c r="D46"/>
  <c r="E45"/>
  <c r="D45"/>
  <c r="E44"/>
  <c r="E43" s="1"/>
  <c r="E38" s="1"/>
  <c r="C44"/>
  <c r="C43" s="1"/>
  <c r="C38" s="1"/>
  <c r="E31"/>
  <c r="F31" s="1"/>
  <c r="F30"/>
  <c r="F28"/>
  <c r="F24" s="1"/>
  <c r="F21" s="1"/>
  <c r="D28"/>
  <c r="E28" s="1"/>
  <c r="C28"/>
  <c r="C27"/>
  <c r="D27" s="1"/>
  <c r="E27" s="1"/>
  <c r="D26"/>
  <c r="E26" s="1"/>
  <c r="E24" s="1"/>
  <c r="E21" s="1"/>
  <c r="C26"/>
  <c r="D25"/>
  <c r="D24" s="1"/>
  <c r="D21" s="1"/>
  <c r="C25"/>
  <c r="G24"/>
  <c r="G21" s="1"/>
  <c r="C24"/>
  <c r="C21" s="1"/>
  <c r="D20"/>
  <c r="D19"/>
  <c r="D17"/>
  <c r="C16"/>
  <c r="D16" s="1"/>
  <c r="C15"/>
  <c r="D15" s="1"/>
  <c r="C14"/>
  <c r="D14" s="1"/>
  <c r="G13"/>
  <c r="F13"/>
  <c r="F9" s="1"/>
  <c r="F8" s="1"/>
  <c r="E13"/>
  <c r="G9"/>
  <c r="G8" s="1"/>
  <c r="E9"/>
  <c r="E8" s="1"/>
  <c r="D13" l="1"/>
  <c r="D9" s="1"/>
  <c r="D8" s="1"/>
  <c r="C13"/>
  <c r="C9" s="1"/>
  <c r="C8" s="1"/>
</calcChain>
</file>

<file path=xl/sharedStrings.xml><?xml version="1.0" encoding="utf-8"?>
<sst xmlns="http://schemas.openxmlformats.org/spreadsheetml/2006/main" count="98" uniqueCount="88">
  <si>
    <t>TRƯỜNG TIỂU HỌC YÊN THỌ</t>
  </si>
  <si>
    <t>QUYẾT TOÁN THU - CHI NGUỒN NSNN, NGUỒN KHÁC QUÝ II NĂM 2019</t>
  </si>
  <si>
    <t>(Kèm theo Quyết định số                          ngày                          )</t>
  </si>
  <si>
    <t xml:space="preserve">(Dùng cho đơn vị dự toán cấp trên và đơn vị dự toán sử dụng ngân sách nhà nước) </t>
  </si>
  <si>
    <t>ĐV tính: VNĐ</t>
  </si>
  <si>
    <t>Số TT</t>
  </si>
  <si>
    <t>Nội dung</t>
  </si>
  <si>
    <t>Số liệu báo cáo quyết toán</t>
  </si>
  <si>
    <t>Số liệu quyết toán được duyệt</t>
  </si>
  <si>
    <t>Trong đó</t>
  </si>
  <si>
    <t>Quỹ lương</t>
  </si>
  <si>
    <t>Mua sắm, sửa chữa</t>
  </si>
  <si>
    <t>Trích lập các quỹ</t>
  </si>
  <si>
    <t>I</t>
  </si>
  <si>
    <t>Quyết toán thu</t>
  </si>
  <si>
    <t>A</t>
  </si>
  <si>
    <t>Tổng số thu</t>
  </si>
  <si>
    <t>Số thu phí, lệ phí</t>
  </si>
  <si>
    <t xml:space="preserve">Thu hoạt động SX, 
cung ứng dịch vụ </t>
  </si>
  <si>
    <t>Thu sự nghiệp khác</t>
  </si>
  <si>
    <t>3.1</t>
  </si>
  <si>
    <t>Thu tiền ăn</t>
  </si>
  <si>
    <t>3.2</t>
  </si>
  <si>
    <t>Thu tiền bán trú</t>
  </si>
  <si>
    <t>3.3</t>
  </si>
  <si>
    <t>Thu tiền học tiếng anh với người nước ngoài</t>
  </si>
  <si>
    <t>3.4</t>
  </si>
  <si>
    <t>Thu tiền học tin học</t>
  </si>
  <si>
    <t>3.5</t>
  </si>
  <si>
    <t>Thu tiền học kỹ năng sống</t>
  </si>
  <si>
    <t>3.6</t>
  </si>
  <si>
    <t>Thu tiền nước uống</t>
  </si>
  <si>
    <t>3.7</t>
  </si>
  <si>
    <t>Thu tiền xe đạp</t>
  </si>
  <si>
    <t>B</t>
  </si>
  <si>
    <t>Chi từ nguồn thu được 
để lại</t>
  </si>
  <si>
    <t>Chi từ nguồn thu phí được 
để lại</t>
  </si>
  <si>
    <t>Hoạt động SX, cung ứng 
dịch vụ</t>
  </si>
  <si>
    <t>Hoạt động sự nghiệp 
khác</t>
  </si>
  <si>
    <t>Chi tiền ăn</t>
  </si>
  <si>
    <t>Chi tiền bán trú</t>
  </si>
  <si>
    <t>Chi tiền học tiếng anh với người nước ngoài</t>
  </si>
  <si>
    <t>Chi tiền học tin học</t>
  </si>
  <si>
    <t>Chi tiền học kỹ năng sống</t>
  </si>
  <si>
    <t>Chi tiền nước uống</t>
  </si>
  <si>
    <t>Chi tiền xe đạp</t>
  </si>
  <si>
    <t>C</t>
  </si>
  <si>
    <t>Số thu nộp NSNN</t>
  </si>
  <si>
    <t>Số phí, lệ phí nộp NSNN</t>
  </si>
  <si>
    <t>Hoạt động sự nghiệp khác</t>
  </si>
  <si>
    <t>II</t>
  </si>
  <si>
    <t>Quyết toán chi ngân 
sách nhà nước</t>
  </si>
  <si>
    <t>Chi quản lý hành chính</t>
  </si>
  <si>
    <t>1.1</t>
  </si>
  <si>
    <t>Kinh phí thực hiện chế độ 
tự chủ</t>
  </si>
  <si>
    <t>1.2</t>
  </si>
  <si>
    <t>Kinh phí không thực hiện 
chế độ tự chủ</t>
  </si>
  <si>
    <t>Nghiên cứu khoa học</t>
  </si>
  <si>
    <t>Chi sự nghiệp giáo dục, 
đào tạo, dạy nghề</t>
  </si>
  <si>
    <t>Kinh phí nhiệm vụ 
thường xuyên</t>
  </si>
  <si>
    <t>Mục 6000 - Tiền lương</t>
  </si>
  <si>
    <t>Mục 6050 - Tiền công trả cho vị trí lao động thường xuyên theo hợp đồng</t>
  </si>
  <si>
    <t>Mục 6100 - Phụ cấp lương</t>
  </si>
  <si>
    <t>Mục 6200 - Tiền thưởng</t>
  </si>
  <si>
    <t>Mục 6300 - Các khoản đóng góp</t>
  </si>
  <si>
    <t>Mục 6400 - Các khoản thanh toán khác cho cá nhân</t>
  </si>
  <si>
    <t>Mục 6500 - Thanh toán dịch vụ công cộng</t>
  </si>
  <si>
    <t>Mục 6550 - Vật tư văn phòng</t>
  </si>
  <si>
    <t>Mục 6600 - Thông tin, tuyên truyền, liên lạc</t>
  </si>
  <si>
    <t>Mục 6650 - Hội nghị</t>
  </si>
  <si>
    <t>Mục 6700 - Công tác phí</t>
  </si>
  <si>
    <t>Mục 6750 - Chi phí thuê mướn</t>
  </si>
  <si>
    <t>Mục 6900 - Sửa chữa, duy tu tài sản phục vụ công tác chuyên môn và các công trình cơ sở hạ tầng</t>
  </si>
  <si>
    <t>Mục 6950 -</t>
  </si>
  <si>
    <t>Mục 7000 - Chi phí nghiệp vụ chuyên môn của từng ngành</t>
  </si>
  <si>
    <t>Mục 7050 - Mua sắm tài sản vô hình</t>
  </si>
  <si>
    <t>Mục 7750- Chi khác</t>
  </si>
  <si>
    <t>Kinh phí nhiệm vụ không thường xuyên</t>
  </si>
  <si>
    <t>Chi sự nghiệp y tế, dân số 
và gia đình</t>
  </si>
  <si>
    <t>Chi bảo đảm xã hội</t>
  </si>
  <si>
    <t>Chi hoạt động kinh tế</t>
  </si>
  <si>
    <t>Chi sự nghiệp bảo vệ 
môi trường</t>
  </si>
  <si>
    <t>Chi sự nghiệp văn hóa 
thông tin</t>
  </si>
  <si>
    <t>Chi sự nghiệp phát thanh,
 truyền hình, thông tấn</t>
  </si>
  <si>
    <t>Chi sự nghiệp thể dục 
thể thao</t>
  </si>
  <si>
    <t>Chi Chương trình mục tiêu</t>
  </si>
  <si>
    <t>Yên Thọ, ngày  05    tháng    04   năm 2019</t>
  </si>
  <si>
    <t>HIỆU TRƯỞNG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</si>
</sst>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64" fontId="4" fillId="0" borderId="7" xfId="1" applyNumberFormat="1" applyFont="1" applyBorder="1" applyAlignment="1">
      <alignment horizontal="center" vertical="center"/>
    </xf>
    <xf numFmtId="164" fontId="4" fillId="0" borderId="7" xfId="1" applyNumberFormat="1" applyFont="1" applyBorder="1" applyAlignment="1">
      <alignment vertical="center"/>
    </xf>
    <xf numFmtId="164" fontId="4" fillId="0" borderId="7" xfId="1" applyNumberFormat="1" applyFont="1" applyBorder="1"/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164" fontId="5" fillId="0" borderId="7" xfId="1" applyNumberFormat="1" applyFont="1" applyBorder="1" applyAlignment="1">
      <alignment horizontal="center" vertical="center"/>
    </xf>
    <xf numFmtId="164" fontId="5" fillId="0" borderId="7" xfId="1" applyNumberFormat="1" applyFont="1" applyBorder="1" applyAlignment="1">
      <alignment vertical="center"/>
    </xf>
    <xf numFmtId="164" fontId="5" fillId="0" borderId="7" xfId="1" applyNumberFormat="1" applyFont="1" applyBorder="1"/>
    <xf numFmtId="0" fontId="2" fillId="0" borderId="7" xfId="0" applyFont="1" applyBorder="1" applyAlignment="1">
      <alignment vertical="center" wrapText="1"/>
    </xf>
    <xf numFmtId="164" fontId="6" fillId="0" borderId="7" xfId="1" applyNumberFormat="1" applyFont="1" applyBorder="1" applyAlignment="1">
      <alignment horizontal="center" vertical="center"/>
    </xf>
    <xf numFmtId="164" fontId="6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horizontal="center" vertical="center"/>
    </xf>
    <xf numFmtId="164" fontId="7" fillId="2" borderId="7" xfId="1" applyNumberFormat="1" applyFont="1" applyFill="1" applyBorder="1" applyAlignment="1">
      <alignment vertical="center"/>
    </xf>
    <xf numFmtId="164" fontId="5" fillId="2" borderId="7" xfId="1" applyNumberFormat="1" applyFont="1" applyFill="1" applyBorder="1"/>
    <xf numFmtId="0" fontId="2" fillId="2" borderId="7" xfId="0" applyFont="1" applyFill="1" applyBorder="1" applyAlignment="1">
      <alignment vertical="center"/>
    </xf>
    <xf numFmtId="164" fontId="5" fillId="2" borderId="7" xfId="1" applyNumberFormat="1" applyFont="1" applyFill="1" applyBorder="1" applyAlignment="1">
      <alignment horizontal="center" vertical="center"/>
    </xf>
    <xf numFmtId="164" fontId="5" fillId="2" borderId="7" xfId="1" applyNumberFormat="1" applyFont="1" applyFill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75"/>
  <sheetViews>
    <sheetView tabSelected="1" workbookViewId="0">
      <selection sqref="A1:G75"/>
    </sheetView>
  </sheetViews>
  <sheetFormatPr defaultRowHeight="15"/>
  <cols>
    <col min="1" max="1" width="4.42578125" customWidth="1"/>
    <col min="2" max="2" width="23" customWidth="1"/>
    <col min="3" max="3" width="14.28515625" customWidth="1"/>
    <col min="4" max="4" width="13.5703125" customWidth="1"/>
    <col min="5" max="5" width="13.7109375" customWidth="1"/>
    <col min="6" max="6" width="12.5703125" customWidth="1"/>
    <col min="7" max="7" width="10.42578125" customWidth="1"/>
  </cols>
  <sheetData>
    <row r="1" spans="1:7" ht="15.75">
      <c r="A1" s="1" t="s">
        <v>0</v>
      </c>
      <c r="B1" s="1"/>
      <c r="C1" s="2"/>
      <c r="D1" s="1"/>
      <c r="E1" s="1"/>
      <c r="F1" s="1"/>
      <c r="G1" s="3"/>
    </row>
    <row r="2" spans="1:7" ht="15.75">
      <c r="A2" s="4" t="s">
        <v>1</v>
      </c>
      <c r="B2" s="4"/>
      <c r="C2" s="4"/>
      <c r="D2" s="4"/>
      <c r="E2" s="4"/>
      <c r="F2" s="4"/>
      <c r="G2" s="4"/>
    </row>
    <row r="3" spans="1:7" ht="15.75">
      <c r="A3" s="5" t="s">
        <v>2</v>
      </c>
      <c r="B3" s="5"/>
      <c r="C3" s="5"/>
      <c r="D3" s="5"/>
      <c r="E3" s="5"/>
      <c r="F3" s="5"/>
      <c r="G3" s="5"/>
    </row>
    <row r="4" spans="1:7" ht="15.75">
      <c r="A4" s="5" t="s">
        <v>3</v>
      </c>
      <c r="B4" s="5"/>
      <c r="C4" s="5"/>
      <c r="D4" s="5"/>
      <c r="E4" s="5"/>
      <c r="F4" s="5"/>
      <c r="G4" s="5"/>
    </row>
    <row r="5" spans="1:7" ht="15.75">
      <c r="A5" s="2"/>
      <c r="B5" s="1"/>
      <c r="C5" s="2"/>
      <c r="D5" s="1"/>
      <c r="E5" s="1"/>
      <c r="F5" s="6" t="s">
        <v>4</v>
      </c>
      <c r="G5" s="6"/>
    </row>
    <row r="6" spans="1:7" ht="15.75">
      <c r="A6" s="7" t="s">
        <v>5</v>
      </c>
      <c r="B6" s="7" t="s">
        <v>6</v>
      </c>
      <c r="C6" s="7" t="s">
        <v>7</v>
      </c>
      <c r="D6" s="7" t="s">
        <v>8</v>
      </c>
      <c r="E6" s="8" t="s">
        <v>9</v>
      </c>
      <c r="F6" s="9"/>
      <c r="G6" s="10"/>
    </row>
    <row r="7" spans="1:7" ht="47.25">
      <c r="A7" s="11"/>
      <c r="B7" s="11"/>
      <c r="C7" s="11"/>
      <c r="D7" s="11"/>
      <c r="E7" s="12" t="s">
        <v>10</v>
      </c>
      <c r="F7" s="12" t="s">
        <v>11</v>
      </c>
      <c r="G7" s="12" t="s">
        <v>12</v>
      </c>
    </row>
    <row r="8" spans="1:7" ht="15.75">
      <c r="A8" s="13" t="s">
        <v>13</v>
      </c>
      <c r="B8" s="14" t="s">
        <v>14</v>
      </c>
      <c r="C8" s="15">
        <f>C9</f>
        <v>370188000</v>
      </c>
      <c r="D8" s="16">
        <f t="shared" ref="D8:G8" si="0">D9</f>
        <v>370188000</v>
      </c>
      <c r="E8" s="16">
        <f t="shared" si="0"/>
        <v>0</v>
      </c>
      <c r="F8" s="16">
        <f t="shared" si="0"/>
        <v>0</v>
      </c>
      <c r="G8" s="17">
        <f t="shared" si="0"/>
        <v>0</v>
      </c>
    </row>
    <row r="9" spans="1:7" ht="15.75">
      <c r="A9" s="13" t="s">
        <v>15</v>
      </c>
      <c r="B9" s="14" t="s">
        <v>16</v>
      </c>
      <c r="C9" s="15">
        <f>C13</f>
        <v>370188000</v>
      </c>
      <c r="D9" s="16">
        <f t="shared" ref="D9:G9" si="1">D13</f>
        <v>370188000</v>
      </c>
      <c r="E9" s="16">
        <f t="shared" si="1"/>
        <v>0</v>
      </c>
      <c r="F9" s="16">
        <f t="shared" si="1"/>
        <v>0</v>
      </c>
      <c r="G9" s="17">
        <f t="shared" si="1"/>
        <v>0</v>
      </c>
    </row>
    <row r="10" spans="1:7" ht="15.75">
      <c r="A10" s="18">
        <v>1</v>
      </c>
      <c r="B10" s="19" t="s">
        <v>17</v>
      </c>
      <c r="C10" s="20"/>
      <c r="D10" s="21"/>
      <c r="E10" s="21"/>
      <c r="F10" s="21"/>
      <c r="G10" s="22"/>
    </row>
    <row r="11" spans="1:7" ht="15.75">
      <c r="A11" s="18"/>
      <c r="B11" s="19"/>
      <c r="C11" s="20"/>
      <c r="D11" s="21"/>
      <c r="E11" s="21"/>
      <c r="F11" s="21"/>
      <c r="G11" s="22"/>
    </row>
    <row r="12" spans="1:7" ht="78.75">
      <c r="A12" s="18">
        <v>2</v>
      </c>
      <c r="B12" s="23" t="s">
        <v>18</v>
      </c>
      <c r="C12" s="20"/>
      <c r="D12" s="21"/>
      <c r="E12" s="21"/>
      <c r="F12" s="21"/>
      <c r="G12" s="22"/>
    </row>
    <row r="13" spans="1:7" ht="15.75">
      <c r="A13" s="13">
        <v>3</v>
      </c>
      <c r="B13" s="14" t="s">
        <v>19</v>
      </c>
      <c r="C13" s="24">
        <f>SUM(C14:C20)</f>
        <v>370188000</v>
      </c>
      <c r="D13" s="25">
        <f>SUM(D14:D20)</f>
        <v>370188000</v>
      </c>
      <c r="E13" s="25">
        <f t="shared" ref="E13:G13" si="2">SUM(E14:E20)</f>
        <v>0</v>
      </c>
      <c r="F13" s="25">
        <f t="shared" si="2"/>
        <v>0</v>
      </c>
      <c r="G13" s="17">
        <f t="shared" si="2"/>
        <v>0</v>
      </c>
    </row>
    <row r="14" spans="1:7" ht="15.75">
      <c r="A14" s="18" t="s">
        <v>20</v>
      </c>
      <c r="B14" s="19" t="s">
        <v>21</v>
      </c>
      <c r="C14" s="26">
        <f>92416000+87264000</f>
        <v>179680000</v>
      </c>
      <c r="D14" s="27">
        <f>C14</f>
        <v>179680000</v>
      </c>
      <c r="E14" s="27"/>
      <c r="F14" s="27"/>
      <c r="G14" s="22"/>
    </row>
    <row r="15" spans="1:7" ht="15.75">
      <c r="A15" s="18" t="s">
        <v>22</v>
      </c>
      <c r="B15" s="19" t="s">
        <v>23</v>
      </c>
      <c r="C15" s="26">
        <f>50160000+49995000</f>
        <v>100155000</v>
      </c>
      <c r="D15" s="27">
        <f t="shared" ref="D15:D17" si="3">C15</f>
        <v>100155000</v>
      </c>
      <c r="E15" s="27"/>
      <c r="F15" s="27"/>
      <c r="G15" s="22"/>
    </row>
    <row r="16" spans="1:7" ht="94.5">
      <c r="A16" s="28" t="s">
        <v>24</v>
      </c>
      <c r="B16" s="29" t="s">
        <v>25</v>
      </c>
      <c r="C16" s="30">
        <f>38192000+19096000</f>
        <v>57288000</v>
      </c>
      <c r="D16" s="31">
        <f t="shared" si="3"/>
        <v>57288000</v>
      </c>
      <c r="E16" s="31"/>
      <c r="F16" s="31"/>
      <c r="G16" s="32"/>
    </row>
    <row r="17" spans="1:7" ht="15.75">
      <c r="A17" s="28" t="s">
        <v>26</v>
      </c>
      <c r="B17" s="33" t="s">
        <v>27</v>
      </c>
      <c r="C17" s="30">
        <v>0</v>
      </c>
      <c r="D17" s="31">
        <f t="shared" si="3"/>
        <v>0</v>
      </c>
      <c r="E17" s="31"/>
      <c r="F17" s="31"/>
      <c r="G17" s="32"/>
    </row>
    <row r="18" spans="1:7" ht="15.75">
      <c r="A18" s="28" t="s">
        <v>28</v>
      </c>
      <c r="B18" s="33" t="s">
        <v>29</v>
      </c>
      <c r="C18" s="30"/>
      <c r="D18" s="31"/>
      <c r="E18" s="31"/>
      <c r="F18" s="31"/>
      <c r="G18" s="32"/>
    </row>
    <row r="19" spans="1:7" ht="15.75">
      <c r="A19" s="28" t="s">
        <v>30</v>
      </c>
      <c r="B19" s="33" t="s">
        <v>31</v>
      </c>
      <c r="C19" s="34">
        <v>27665000</v>
      </c>
      <c r="D19" s="35">
        <f>C19</f>
        <v>27665000</v>
      </c>
      <c r="E19" s="35"/>
      <c r="F19" s="35"/>
      <c r="G19" s="32"/>
    </row>
    <row r="20" spans="1:7" ht="15.75">
      <c r="A20" s="28" t="s">
        <v>32</v>
      </c>
      <c r="B20" s="33" t="s">
        <v>33</v>
      </c>
      <c r="C20" s="34">
        <v>5400000</v>
      </c>
      <c r="D20" s="35">
        <f>C20</f>
        <v>5400000</v>
      </c>
      <c r="E20" s="35"/>
      <c r="F20" s="35"/>
      <c r="G20" s="32"/>
    </row>
    <row r="21" spans="1:7" ht="78.75">
      <c r="A21" s="13" t="s">
        <v>34</v>
      </c>
      <c r="B21" s="36" t="s">
        <v>35</v>
      </c>
      <c r="C21" s="15">
        <f>C24</f>
        <v>424631700</v>
      </c>
      <c r="D21" s="16">
        <f t="shared" ref="D21:G21" si="4">D24</f>
        <v>424631700</v>
      </c>
      <c r="E21" s="16">
        <f t="shared" si="4"/>
        <v>116774400</v>
      </c>
      <c r="F21" s="16">
        <f t="shared" si="4"/>
        <v>127948300</v>
      </c>
      <c r="G21" s="17">
        <f t="shared" si="4"/>
        <v>0</v>
      </c>
    </row>
    <row r="22" spans="1:7" ht="78.75">
      <c r="A22" s="18">
        <v>1</v>
      </c>
      <c r="B22" s="23" t="s">
        <v>36</v>
      </c>
      <c r="C22" s="20"/>
      <c r="D22" s="21"/>
      <c r="E22" s="21"/>
      <c r="F22" s="21"/>
      <c r="G22" s="22"/>
    </row>
    <row r="23" spans="1:7" ht="78.75">
      <c r="A23" s="18">
        <v>2</v>
      </c>
      <c r="B23" s="23" t="s">
        <v>37</v>
      </c>
      <c r="C23" s="20"/>
      <c r="D23" s="21"/>
      <c r="E23" s="21"/>
      <c r="F23" s="21"/>
      <c r="G23" s="22"/>
    </row>
    <row r="24" spans="1:7" ht="63">
      <c r="A24" s="13">
        <v>3</v>
      </c>
      <c r="B24" s="36" t="s">
        <v>38</v>
      </c>
      <c r="C24" s="24">
        <f>SUM(C25:C31)</f>
        <v>424631700</v>
      </c>
      <c r="D24" s="25">
        <f>SUM(D25:D31)</f>
        <v>424631700</v>
      </c>
      <c r="E24" s="25">
        <f>SUM(E25:E31)</f>
        <v>116774400</v>
      </c>
      <c r="F24" s="25">
        <f>SUM(F25:F31)</f>
        <v>127948300</v>
      </c>
      <c r="G24" s="17">
        <f t="shared" ref="G24" si="5">SUM(G25:G31)</f>
        <v>0</v>
      </c>
    </row>
    <row r="25" spans="1:7" ht="15.75">
      <c r="A25" s="18" t="s">
        <v>20</v>
      </c>
      <c r="B25" s="19" t="s">
        <v>39</v>
      </c>
      <c r="C25" s="26">
        <f>87384000+92525000</f>
        <v>179909000</v>
      </c>
      <c r="D25" s="27">
        <f>C25</f>
        <v>179909000</v>
      </c>
      <c r="E25" s="27"/>
      <c r="F25" s="27"/>
      <c r="G25" s="22"/>
    </row>
    <row r="26" spans="1:7" ht="15.75">
      <c r="A26" s="28" t="s">
        <v>22</v>
      </c>
      <c r="B26" s="33" t="s">
        <v>40</v>
      </c>
      <c r="C26" s="30">
        <f>48030600+58363900</f>
        <v>106394500</v>
      </c>
      <c r="D26" s="31">
        <f>C26</f>
        <v>106394500</v>
      </c>
      <c r="E26" s="31">
        <f>D26-F26</f>
        <v>88659200</v>
      </c>
      <c r="F26" s="31">
        <v>17735300</v>
      </c>
      <c r="G26" s="32"/>
    </row>
    <row r="27" spans="1:7" ht="94.5">
      <c r="A27" s="28" t="s">
        <v>24</v>
      </c>
      <c r="B27" s="29" t="s">
        <v>41</v>
      </c>
      <c r="C27" s="30">
        <f>36474000+30717200</f>
        <v>67191200</v>
      </c>
      <c r="D27" s="31">
        <f>C27</f>
        <v>67191200</v>
      </c>
      <c r="E27" s="31">
        <f>D27-F27</f>
        <v>8880200</v>
      </c>
      <c r="F27" s="31">
        <v>58311000</v>
      </c>
      <c r="G27" s="32"/>
    </row>
    <row r="28" spans="1:7" ht="15.75">
      <c r="A28" s="28" t="s">
        <v>26</v>
      </c>
      <c r="B28" s="33" t="s">
        <v>42</v>
      </c>
      <c r="C28" s="30">
        <f>10335000+27457000</f>
        <v>37792000</v>
      </c>
      <c r="D28" s="31">
        <f>C28</f>
        <v>37792000</v>
      </c>
      <c r="E28" s="31">
        <f>D28-F28</f>
        <v>14620000</v>
      </c>
      <c r="F28" s="31">
        <f>3025000+4015000+16132000</f>
        <v>23172000</v>
      </c>
      <c r="G28" s="32"/>
    </row>
    <row r="29" spans="1:7" ht="15.75">
      <c r="A29" s="28" t="s">
        <v>28</v>
      </c>
      <c r="B29" s="33" t="s">
        <v>43</v>
      </c>
      <c r="C29" s="30"/>
      <c r="D29" s="31"/>
      <c r="E29" s="31"/>
      <c r="F29" s="31"/>
      <c r="G29" s="32"/>
    </row>
    <row r="30" spans="1:7" ht="15.75">
      <c r="A30" s="28" t="s">
        <v>30</v>
      </c>
      <c r="B30" s="33" t="s">
        <v>44</v>
      </c>
      <c r="C30" s="30">
        <v>27665000</v>
      </c>
      <c r="D30" s="31">
        <v>27665000</v>
      </c>
      <c r="E30" s="35">
        <v>2515000</v>
      </c>
      <c r="F30" s="35">
        <f>D30-E30</f>
        <v>25150000</v>
      </c>
      <c r="G30" s="32"/>
    </row>
    <row r="31" spans="1:7" ht="15.75">
      <c r="A31" s="28" t="s">
        <v>32</v>
      </c>
      <c r="B31" s="33" t="s">
        <v>45</v>
      </c>
      <c r="C31" s="30">
        <v>5680000</v>
      </c>
      <c r="D31" s="31">
        <v>5680000</v>
      </c>
      <c r="E31" s="31">
        <f>700000+1400000</f>
        <v>2100000</v>
      </c>
      <c r="F31" s="31">
        <f>D31-E31</f>
        <v>3580000</v>
      </c>
      <c r="G31" s="32"/>
    </row>
    <row r="32" spans="1:7" ht="15.75">
      <c r="A32" s="13" t="s">
        <v>46</v>
      </c>
      <c r="B32" s="14" t="s">
        <v>47</v>
      </c>
      <c r="C32" s="20"/>
      <c r="D32" s="21"/>
      <c r="E32" s="21"/>
      <c r="F32" s="21"/>
      <c r="G32" s="22"/>
    </row>
    <row r="33" spans="1:7" ht="15.75">
      <c r="A33" s="18">
        <v>1</v>
      </c>
      <c r="B33" s="19" t="s">
        <v>48</v>
      </c>
      <c r="C33" s="20"/>
      <c r="D33" s="21"/>
      <c r="E33" s="21"/>
      <c r="F33" s="21"/>
      <c r="G33" s="22"/>
    </row>
    <row r="34" spans="1:7" ht="15.75">
      <c r="A34" s="18"/>
      <c r="B34" s="19"/>
      <c r="C34" s="20"/>
      <c r="D34" s="21"/>
      <c r="E34" s="21"/>
      <c r="F34" s="21"/>
      <c r="G34" s="22"/>
    </row>
    <row r="35" spans="1:7" ht="78.75">
      <c r="A35" s="18">
        <v>2</v>
      </c>
      <c r="B35" s="23" t="s">
        <v>37</v>
      </c>
      <c r="C35" s="20"/>
      <c r="D35" s="21"/>
      <c r="E35" s="21"/>
      <c r="F35" s="21"/>
      <c r="G35" s="22"/>
    </row>
    <row r="36" spans="1:7" ht="15.75">
      <c r="A36" s="18">
        <v>3</v>
      </c>
      <c r="B36" s="19" t="s">
        <v>49</v>
      </c>
      <c r="C36" s="20"/>
      <c r="D36" s="21"/>
      <c r="E36" s="21"/>
      <c r="F36" s="21"/>
      <c r="G36" s="22"/>
    </row>
    <row r="37" spans="1:7" ht="15.75">
      <c r="A37" s="18"/>
      <c r="B37" s="19"/>
      <c r="C37" s="20"/>
      <c r="D37" s="21"/>
      <c r="E37" s="21"/>
      <c r="F37" s="21"/>
      <c r="G37" s="22"/>
    </row>
    <row r="38" spans="1:7" ht="94.5">
      <c r="A38" s="13" t="s">
        <v>50</v>
      </c>
      <c r="B38" s="36" t="s">
        <v>51</v>
      </c>
      <c r="C38" s="15">
        <f>C43</f>
        <v>2171278718</v>
      </c>
      <c r="D38" s="16">
        <f t="shared" ref="D38:E38" si="6">D43</f>
        <v>2171278718</v>
      </c>
      <c r="E38" s="16">
        <f t="shared" si="6"/>
        <v>1451239588</v>
      </c>
      <c r="F38" s="21"/>
      <c r="G38" s="22"/>
    </row>
    <row r="39" spans="1:7" ht="15.75">
      <c r="A39" s="18">
        <v>1</v>
      </c>
      <c r="B39" s="19" t="s">
        <v>52</v>
      </c>
      <c r="C39" s="20"/>
      <c r="D39" s="21"/>
      <c r="E39" s="21"/>
      <c r="F39" s="21"/>
      <c r="G39" s="22"/>
    </row>
    <row r="40" spans="1:7" ht="63">
      <c r="A40" s="18" t="s">
        <v>53</v>
      </c>
      <c r="B40" s="37" t="s">
        <v>54</v>
      </c>
      <c r="C40" s="20"/>
      <c r="D40" s="21"/>
      <c r="E40" s="21"/>
      <c r="F40" s="21"/>
      <c r="G40" s="22"/>
    </row>
    <row r="41" spans="1:7" ht="78.75">
      <c r="A41" s="18" t="s">
        <v>55</v>
      </c>
      <c r="B41" s="23" t="s">
        <v>56</v>
      </c>
      <c r="C41" s="20"/>
      <c r="D41" s="21"/>
      <c r="E41" s="21"/>
      <c r="F41" s="21"/>
      <c r="G41" s="22"/>
    </row>
    <row r="42" spans="1:7" ht="15.75">
      <c r="A42" s="18">
        <v>2</v>
      </c>
      <c r="B42" s="19" t="s">
        <v>57</v>
      </c>
      <c r="C42" s="20"/>
      <c r="D42" s="21"/>
      <c r="E42" s="21"/>
      <c r="F42" s="21"/>
      <c r="G42" s="22"/>
    </row>
    <row r="43" spans="1:7" ht="110.25">
      <c r="A43" s="13">
        <v>3</v>
      </c>
      <c r="B43" s="36" t="s">
        <v>58</v>
      </c>
      <c r="C43" s="15">
        <f>C44+C62</f>
        <v>2171278718</v>
      </c>
      <c r="D43" s="16">
        <f t="shared" ref="D43:E43" si="7">D44+D62</f>
        <v>2171278718</v>
      </c>
      <c r="E43" s="16">
        <f t="shared" si="7"/>
        <v>1451239588</v>
      </c>
      <c r="F43" s="16"/>
      <c r="G43" s="17"/>
    </row>
    <row r="44" spans="1:7" ht="78.75">
      <c r="A44" s="13" t="s">
        <v>20</v>
      </c>
      <c r="B44" s="36" t="s">
        <v>59</v>
      </c>
      <c r="C44" s="15">
        <f>SUM(C45:C61)</f>
        <v>2171278718</v>
      </c>
      <c r="D44" s="16">
        <f t="shared" ref="D44:E44" si="8">SUM(D45:D61)</f>
        <v>2171278718</v>
      </c>
      <c r="E44" s="16">
        <f t="shared" si="8"/>
        <v>1451239588</v>
      </c>
      <c r="F44" s="16"/>
      <c r="G44" s="17"/>
    </row>
    <row r="45" spans="1:7" ht="63">
      <c r="A45" s="18"/>
      <c r="B45" s="23" t="s">
        <v>60</v>
      </c>
      <c r="C45" s="20">
        <v>736853747</v>
      </c>
      <c r="D45" s="21">
        <f>C45</f>
        <v>736853747</v>
      </c>
      <c r="E45" s="21">
        <f>D45</f>
        <v>736853747</v>
      </c>
      <c r="F45" s="21"/>
      <c r="G45" s="22"/>
    </row>
    <row r="46" spans="1:7" ht="157.5">
      <c r="A46" s="18"/>
      <c r="B46" s="23" t="s">
        <v>61</v>
      </c>
      <c r="C46" s="20">
        <v>27819470</v>
      </c>
      <c r="D46" s="21">
        <f t="shared" ref="D46:E61" si="9">C46</f>
        <v>27819470</v>
      </c>
      <c r="E46" s="21">
        <f t="shared" si="9"/>
        <v>27819470</v>
      </c>
      <c r="F46" s="21"/>
      <c r="G46" s="22"/>
    </row>
    <row r="47" spans="1:7" ht="63">
      <c r="A47" s="18"/>
      <c r="B47" s="23" t="s">
        <v>62</v>
      </c>
      <c r="C47" s="20">
        <v>476795144</v>
      </c>
      <c r="D47" s="21">
        <f t="shared" si="9"/>
        <v>476795144</v>
      </c>
      <c r="E47" s="21">
        <f t="shared" si="9"/>
        <v>476795144</v>
      </c>
      <c r="F47" s="21"/>
      <c r="G47" s="22"/>
    </row>
    <row r="48" spans="1:7" ht="63">
      <c r="A48" s="18"/>
      <c r="B48" s="23" t="s">
        <v>63</v>
      </c>
      <c r="C48" s="20"/>
      <c r="D48" s="21">
        <f t="shared" si="9"/>
        <v>0</v>
      </c>
      <c r="E48" s="21">
        <f t="shared" si="9"/>
        <v>0</v>
      </c>
      <c r="F48" s="21"/>
      <c r="G48" s="22"/>
    </row>
    <row r="49" spans="1:7" ht="78.75">
      <c r="A49" s="18"/>
      <c r="B49" s="23" t="s">
        <v>64</v>
      </c>
      <c r="C49" s="20">
        <v>204350227</v>
      </c>
      <c r="D49" s="21">
        <f t="shared" si="9"/>
        <v>204350227</v>
      </c>
      <c r="E49" s="21">
        <f t="shared" si="9"/>
        <v>204350227</v>
      </c>
      <c r="F49" s="21"/>
      <c r="G49" s="22"/>
    </row>
    <row r="50" spans="1:7" ht="126">
      <c r="A50" s="18"/>
      <c r="B50" s="23" t="s">
        <v>65</v>
      </c>
      <c r="C50" s="20">
        <v>5421000</v>
      </c>
      <c r="D50" s="21">
        <f t="shared" si="9"/>
        <v>5421000</v>
      </c>
      <c r="E50" s="21">
        <f t="shared" si="9"/>
        <v>5421000</v>
      </c>
      <c r="F50" s="21"/>
      <c r="G50" s="22"/>
    </row>
    <row r="51" spans="1:7" ht="94.5">
      <c r="A51" s="18"/>
      <c r="B51" s="23" t="s">
        <v>66</v>
      </c>
      <c r="C51" s="20">
        <v>31492980</v>
      </c>
      <c r="D51" s="21">
        <f t="shared" si="9"/>
        <v>31492980</v>
      </c>
      <c r="E51" s="21"/>
      <c r="F51" s="21"/>
      <c r="G51" s="22"/>
    </row>
    <row r="52" spans="1:7" ht="78.75">
      <c r="A52" s="18"/>
      <c r="B52" s="23" t="s">
        <v>67</v>
      </c>
      <c r="C52" s="20">
        <v>50500000</v>
      </c>
      <c r="D52" s="21">
        <f t="shared" si="9"/>
        <v>50500000</v>
      </c>
      <c r="E52" s="21"/>
      <c r="F52" s="21"/>
      <c r="G52" s="22"/>
    </row>
    <row r="53" spans="1:7" ht="94.5">
      <c r="A53" s="18"/>
      <c r="B53" s="23" t="s">
        <v>68</v>
      </c>
      <c r="C53" s="20">
        <v>7810000</v>
      </c>
      <c r="D53" s="21">
        <f t="shared" si="9"/>
        <v>7810000</v>
      </c>
      <c r="E53" s="21"/>
      <c r="F53" s="21"/>
      <c r="G53" s="22"/>
    </row>
    <row r="54" spans="1:7" ht="47.25">
      <c r="A54" s="18"/>
      <c r="B54" s="23" t="s">
        <v>69</v>
      </c>
      <c r="C54" s="20">
        <v>10300000</v>
      </c>
      <c r="D54" s="21">
        <f>C54</f>
        <v>10300000</v>
      </c>
      <c r="E54" s="21"/>
      <c r="F54" s="21"/>
      <c r="G54" s="22"/>
    </row>
    <row r="55" spans="1:7" ht="63">
      <c r="A55" s="18"/>
      <c r="B55" s="23" t="s">
        <v>70</v>
      </c>
      <c r="C55" s="20">
        <v>7040000</v>
      </c>
      <c r="D55" s="21">
        <f t="shared" si="9"/>
        <v>7040000</v>
      </c>
      <c r="E55" s="21"/>
      <c r="F55" s="21"/>
      <c r="G55" s="22"/>
    </row>
    <row r="56" spans="1:7" ht="78.75">
      <c r="A56" s="18"/>
      <c r="B56" s="23" t="s">
        <v>71</v>
      </c>
      <c r="C56" s="20">
        <v>39754000</v>
      </c>
      <c r="D56" s="21">
        <f t="shared" si="9"/>
        <v>39754000</v>
      </c>
      <c r="E56" s="21"/>
      <c r="F56" s="21"/>
      <c r="G56" s="22"/>
    </row>
    <row r="57" spans="1:7" ht="220.5">
      <c r="A57" s="18"/>
      <c r="B57" s="23" t="s">
        <v>72</v>
      </c>
      <c r="C57" s="20">
        <v>450791000</v>
      </c>
      <c r="D57" s="21">
        <f t="shared" si="9"/>
        <v>450791000</v>
      </c>
      <c r="E57" s="21"/>
      <c r="F57" s="21"/>
      <c r="G57" s="22"/>
    </row>
    <row r="58" spans="1:7" ht="31.5">
      <c r="A58" s="18"/>
      <c r="B58" s="23" t="s">
        <v>73</v>
      </c>
      <c r="C58" s="20"/>
      <c r="D58" s="21">
        <f t="shared" si="9"/>
        <v>0</v>
      </c>
      <c r="E58" s="21"/>
      <c r="F58" s="21"/>
      <c r="G58" s="22"/>
    </row>
    <row r="59" spans="1:7" ht="126">
      <c r="A59" s="18"/>
      <c r="B59" s="23" t="s">
        <v>74</v>
      </c>
      <c r="C59" s="20">
        <v>85956350</v>
      </c>
      <c r="D59" s="21">
        <f t="shared" si="9"/>
        <v>85956350</v>
      </c>
      <c r="E59" s="21"/>
      <c r="F59" s="21"/>
      <c r="G59" s="22"/>
    </row>
    <row r="60" spans="1:7" ht="78.75">
      <c r="A60" s="18"/>
      <c r="B60" s="23" t="s">
        <v>75</v>
      </c>
      <c r="C60" s="20">
        <v>0</v>
      </c>
      <c r="D60" s="21">
        <f t="shared" si="9"/>
        <v>0</v>
      </c>
      <c r="E60" s="21"/>
      <c r="F60" s="21"/>
      <c r="G60" s="22"/>
    </row>
    <row r="61" spans="1:7" ht="47.25">
      <c r="A61" s="18"/>
      <c r="B61" s="23" t="s">
        <v>76</v>
      </c>
      <c r="C61" s="20">
        <v>36394800</v>
      </c>
      <c r="D61" s="21">
        <f t="shared" si="9"/>
        <v>36394800</v>
      </c>
      <c r="E61" s="21"/>
      <c r="F61" s="21"/>
      <c r="G61" s="22"/>
    </row>
    <row r="62" spans="1:7" ht="15.75">
      <c r="A62" s="13" t="s">
        <v>22</v>
      </c>
      <c r="B62" s="14" t="s">
        <v>77</v>
      </c>
      <c r="C62" s="15"/>
      <c r="D62" s="16"/>
      <c r="E62" s="16"/>
      <c r="F62" s="16"/>
      <c r="G62" s="17"/>
    </row>
    <row r="63" spans="1:7" ht="94.5">
      <c r="A63" s="18">
        <v>4</v>
      </c>
      <c r="B63" s="23" t="s">
        <v>78</v>
      </c>
      <c r="C63" s="20"/>
      <c r="D63" s="21"/>
      <c r="E63" s="21"/>
      <c r="F63" s="21"/>
      <c r="G63" s="22"/>
    </row>
    <row r="64" spans="1:7" ht="15.75">
      <c r="A64" s="18">
        <v>5</v>
      </c>
      <c r="B64" s="19" t="s">
        <v>79</v>
      </c>
      <c r="C64" s="20"/>
      <c r="D64" s="21"/>
      <c r="E64" s="21"/>
      <c r="F64" s="21"/>
      <c r="G64" s="22"/>
    </row>
    <row r="65" spans="1:7" ht="15.75">
      <c r="A65" s="18">
        <v>6</v>
      </c>
      <c r="B65" s="19" t="s">
        <v>80</v>
      </c>
      <c r="C65" s="20"/>
      <c r="D65" s="21"/>
      <c r="E65" s="21"/>
      <c r="F65" s="21"/>
      <c r="G65" s="22"/>
    </row>
    <row r="66" spans="1:7" ht="78.75">
      <c r="A66" s="18">
        <v>7</v>
      </c>
      <c r="B66" s="23" t="s">
        <v>81</v>
      </c>
      <c r="C66" s="20"/>
      <c r="D66" s="21"/>
      <c r="E66" s="21"/>
      <c r="F66" s="21"/>
      <c r="G66" s="22"/>
    </row>
    <row r="67" spans="1:7" ht="63">
      <c r="A67" s="18">
        <v>8</v>
      </c>
      <c r="B67" s="23" t="s">
        <v>82</v>
      </c>
      <c r="C67" s="20"/>
      <c r="D67" s="21"/>
      <c r="E67" s="21"/>
      <c r="F67" s="21"/>
      <c r="G67" s="22"/>
    </row>
    <row r="68" spans="1:7" ht="110.25">
      <c r="A68" s="18">
        <v>9</v>
      </c>
      <c r="B68" s="23" t="s">
        <v>83</v>
      </c>
      <c r="C68" s="20"/>
      <c r="D68" s="21"/>
      <c r="E68" s="21"/>
      <c r="F68" s="21"/>
      <c r="G68" s="22"/>
    </row>
    <row r="69" spans="1:7" ht="63">
      <c r="A69" s="18">
        <v>10</v>
      </c>
      <c r="B69" s="23" t="s">
        <v>84</v>
      </c>
      <c r="C69" s="20"/>
      <c r="D69" s="21"/>
      <c r="E69" s="21"/>
      <c r="F69" s="21"/>
      <c r="G69" s="22"/>
    </row>
    <row r="70" spans="1:7" ht="15.75">
      <c r="A70" s="18">
        <v>11</v>
      </c>
      <c r="B70" s="19" t="s">
        <v>85</v>
      </c>
      <c r="C70" s="20"/>
      <c r="D70" s="21"/>
      <c r="E70" s="21"/>
      <c r="F70" s="21"/>
      <c r="G70" s="22"/>
    </row>
    <row r="71" spans="1:7" ht="15.75">
      <c r="A71" s="18"/>
      <c r="B71" s="19"/>
      <c r="C71" s="20"/>
      <c r="D71" s="21"/>
      <c r="E71" s="21"/>
      <c r="F71" s="21"/>
      <c r="G71" s="22"/>
    </row>
    <row r="72" spans="1:7" ht="15.75">
      <c r="A72" s="18"/>
      <c r="B72" s="19"/>
      <c r="C72" s="20"/>
      <c r="D72" s="21"/>
      <c r="E72" s="21"/>
      <c r="F72" s="21"/>
      <c r="G72" s="22"/>
    </row>
    <row r="73" spans="1:7" ht="15.75">
      <c r="A73" s="2"/>
      <c r="B73" s="1"/>
      <c r="C73" s="2"/>
      <c r="D73" s="1"/>
      <c r="E73" s="1"/>
      <c r="F73" s="1"/>
      <c r="G73" s="3"/>
    </row>
    <row r="74" spans="1:7" ht="15.75">
      <c r="A74" s="2"/>
      <c r="B74" s="1"/>
      <c r="C74" s="2"/>
      <c r="D74" s="1"/>
      <c r="E74" s="2" t="s">
        <v>86</v>
      </c>
      <c r="F74" s="1"/>
      <c r="G74" s="3"/>
    </row>
    <row r="75" spans="1:7" ht="15.75">
      <c r="A75" s="2"/>
      <c r="B75" s="1"/>
      <c r="C75" s="2"/>
      <c r="D75" s="1"/>
      <c r="E75" s="2" t="s">
        <v>87</v>
      </c>
      <c r="F75" s="1"/>
      <c r="G75" s="3"/>
    </row>
  </sheetData>
  <mergeCells count="9">
    <mergeCell ref="A2:G2"/>
    <mergeCell ref="A3:G3"/>
    <mergeCell ref="A4:G4"/>
    <mergeCell ref="F5:G5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dcterms:created xsi:type="dcterms:W3CDTF">2019-10-03T02:50:14Z</dcterms:created>
  <dcterms:modified xsi:type="dcterms:W3CDTF">2019-10-03T02:51:53Z</dcterms:modified>
</cp:coreProperties>
</file>