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Bieu so 4" sheetId="7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49" i="7"/>
  <c r="E49"/>
  <c r="D49"/>
  <c r="C49"/>
  <c r="F48"/>
  <c r="E48"/>
  <c r="D48"/>
  <c r="C48"/>
  <c r="F43"/>
  <c r="E43"/>
  <c r="D43"/>
  <c r="C43"/>
  <c r="F33"/>
  <c r="E33"/>
  <c r="D33"/>
  <c r="C33"/>
  <c r="E32"/>
  <c r="I31"/>
  <c r="F31"/>
  <c r="E31"/>
  <c r="I30"/>
  <c r="G29"/>
  <c r="F29"/>
  <c r="F21" s="1"/>
  <c r="D29"/>
  <c r="D21" s="1"/>
  <c r="C29"/>
  <c r="G21"/>
  <c r="C21"/>
  <c r="E17"/>
  <c r="C17"/>
  <c r="D17" s="1"/>
  <c r="E16"/>
  <c r="F16" s="1"/>
  <c r="E15"/>
  <c r="F15" s="1"/>
  <c r="G13"/>
  <c r="G9" s="1"/>
  <c r="G8" s="1"/>
  <c r="F17" l="1"/>
  <c r="D13"/>
  <c r="D9" s="1"/>
  <c r="D8" s="1"/>
  <c r="F13"/>
  <c r="F9" s="1"/>
  <c r="F8" s="1"/>
  <c r="C13"/>
  <c r="C9" s="1"/>
  <c r="C8" s="1"/>
  <c r="E13"/>
  <c r="E9" s="1"/>
  <c r="E8" s="1"/>
  <c r="E29"/>
  <c r="E21" s="1"/>
</calcChain>
</file>

<file path=xl/sharedStrings.xml><?xml version="1.0" encoding="utf-8"?>
<sst xmlns="http://schemas.openxmlformats.org/spreadsheetml/2006/main" count="96" uniqueCount="85">
  <si>
    <t>TRƯỜNG TIỂU HỌC YÊN THỌ</t>
  </si>
  <si>
    <t xml:space="preserve">(Dùng cho đơn vị dự toán cấp trên và đơn vị dự toán sử dụng ngân sách nhà nước) </t>
  </si>
  <si>
    <t>Số TT</t>
  </si>
  <si>
    <t>Nội dung</t>
  </si>
  <si>
    <t>Số liệu báo cáo quyết toán</t>
  </si>
  <si>
    <t>Số liệu quyết toán được duyệt</t>
  </si>
  <si>
    <t>Trong đó</t>
  </si>
  <si>
    <t>Quỹ lương</t>
  </si>
  <si>
    <t>Mua sắm, sửa chữa</t>
  </si>
  <si>
    <t>Trích lập các quỹ</t>
  </si>
  <si>
    <t>Quyết toán thu</t>
  </si>
  <si>
    <t>Tổng số thu</t>
  </si>
  <si>
    <t>Số thu phí, lệ phí</t>
  </si>
  <si>
    <t>I</t>
  </si>
  <si>
    <t>A</t>
  </si>
  <si>
    <t xml:space="preserve">Thu hoạt động SX, cung ứng dịch vụ </t>
  </si>
  <si>
    <t>Thu sự nghiệp khác</t>
  </si>
  <si>
    <t>Chi từ nguồn thu được để lại</t>
  </si>
  <si>
    <t>B</t>
  </si>
  <si>
    <t>Chi từ nguồn thu phí được để lại</t>
  </si>
  <si>
    <t>Hoạt động SX, cung ứng dịch vụ</t>
  </si>
  <si>
    <t>Hoạt động sự nghiệp khác</t>
  </si>
  <si>
    <t>Số thu nộp NSNN</t>
  </si>
  <si>
    <t>C</t>
  </si>
  <si>
    <t>Số phí, lệ phí nộp NSNN</t>
  </si>
  <si>
    <t>Quyết toán chi ngân sách nhà nước</t>
  </si>
  <si>
    <t>II</t>
  </si>
  <si>
    <t>Chi quản lý hành chính</t>
  </si>
  <si>
    <t>Kinh phí thực hiện chế độ tự chủ</t>
  </si>
  <si>
    <t>Kinh phí không thực hiện chế độ tự chủ</t>
  </si>
  <si>
    <t>1.1</t>
  </si>
  <si>
    <t>1.2</t>
  </si>
  <si>
    <t>Nghiên cứu khoa học</t>
  </si>
  <si>
    <t>Chi sự nghiệp giáo dục, đào tạo, dạy nghề</t>
  </si>
  <si>
    <t>Chi sự nghiệp y tế, dân số và gia đình</t>
  </si>
  <si>
    <t>3.1</t>
  </si>
  <si>
    <t>3.2</t>
  </si>
  <si>
    <t>Kinh phí nhiệm vụ thường xuyên</t>
  </si>
  <si>
    <t>Kinh phí nhiệm vụ không thường xuyên</t>
  </si>
  <si>
    <t>Chi bảo đảm xã hội</t>
  </si>
  <si>
    <t>Chi hoạt động kinh tế</t>
  </si>
  <si>
    <t>Chi sự nghiệp bảo vệ môi trường</t>
  </si>
  <si>
    <t>Chi sự nghiệp văn hóa thông tin</t>
  </si>
  <si>
    <t>Chi sự nghiệp phát thanh, truyền hình, thông tấn</t>
  </si>
  <si>
    <t>Chi sự nghiệp thể dục thể thao</t>
  </si>
  <si>
    <t>Chi Chương trình mục tiêu</t>
  </si>
  <si>
    <t>HIỆU TRƯỞNG</t>
  </si>
  <si>
    <t>Vũ Thị Phương Thảo</t>
  </si>
  <si>
    <t>Thu tiền ăn</t>
  </si>
  <si>
    <t>Thu tiền bán trú</t>
  </si>
  <si>
    <t>Thu tiền học tiếng anh với người nước ngoài</t>
  </si>
  <si>
    <t>Thu tiền học tin học</t>
  </si>
  <si>
    <t>Thu tiền học kỹ năng sống</t>
  </si>
  <si>
    <t>Thu tiền nước uống</t>
  </si>
  <si>
    <t>Thu tiền xe đạp</t>
  </si>
  <si>
    <t>3.3</t>
  </si>
  <si>
    <t>3.4</t>
  </si>
  <si>
    <t>3.5</t>
  </si>
  <si>
    <t>3.6</t>
  </si>
  <si>
    <t>3.7</t>
  </si>
  <si>
    <t>Chi tiền ăn</t>
  </si>
  <si>
    <t>Chi tiền bán trú</t>
  </si>
  <si>
    <t>Chi tiền học tiếng anh với người nước ngoài</t>
  </si>
  <si>
    <t>Chi tiền học tin học</t>
  </si>
  <si>
    <t>Chi tiền học kỹ năng sống</t>
  </si>
  <si>
    <t>Chi tiền nước uống</t>
  </si>
  <si>
    <t>Chi tiền xe đạp</t>
  </si>
  <si>
    <t>Yên Thọ, ngày      tháng       năm 2018</t>
  </si>
  <si>
    <t>QUYẾT TOÁN THU - CHI NGUỒN NSNN, NGUỒN KHÁC QUÝ II NĂM 2018</t>
  </si>
  <si>
    <t>Mục 6000 - Tiền lương</t>
  </si>
  <si>
    <t>Mục 6050 - Tiền công trả cho vị trí lao động thường xuyên theo hợp đồng</t>
  </si>
  <si>
    <t>Mục 6100 - Phụ cấp lương</t>
  </si>
  <si>
    <t>Mục 6300 - Các khoản đóng góp</t>
  </si>
  <si>
    <t>Mục 6500 - Thanh toán dịch vụ công cộng</t>
  </si>
  <si>
    <t>Mục 6600 - Thông tin, tuyên truyền, liên lạc</t>
  </si>
  <si>
    <t>Mục 6700 - Công tác phí</t>
  </si>
  <si>
    <t>Mục 6750 - Chi phí thuê mướn</t>
  </si>
  <si>
    <t>Mục 6900 - Sửa chữa, duy tu tài sản phục vụ công tác chuyên môn và các công trình cơ sở hạ tầng</t>
  </si>
  <si>
    <t>Mục 7000 - Chi phí nghiệp vụ chuyên môn của từng ngành</t>
  </si>
  <si>
    <t>Mục 7050 - Mua sắm tài sản vô hình</t>
  </si>
  <si>
    <t>Mục 7750- Chi khác</t>
  </si>
  <si>
    <t>Mục 6550 - Vật tư văn phòng</t>
  </si>
  <si>
    <t>ĐV tính: VNĐ</t>
  </si>
  <si>
    <t>Mục 6200 - Tiền thưởng</t>
  </si>
  <si>
    <t>(Kèm theo Quyết định số   106/QĐ-THYT ngày 05/07/2018 của Trường Tiểu học Yên Thọ )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</si>
</sst>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4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164" fontId="5" fillId="0" borderId="1" xfId="1" applyNumberFormat="1" applyFont="1" applyBorder="1"/>
    <xf numFmtId="164" fontId="3" fillId="0" borderId="1" xfId="1" applyNumberFormat="1" applyFont="1" applyBorder="1"/>
    <xf numFmtId="0" fontId="2" fillId="0" borderId="1" xfId="0" applyFont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4"/>
  <sheetViews>
    <sheetView tabSelected="1" topLeftCell="A152" workbookViewId="0">
      <selection activeCell="A3" sqref="A3:G3"/>
    </sheetView>
  </sheetViews>
  <sheetFormatPr defaultRowHeight="15.75"/>
  <cols>
    <col min="1" max="1" width="4" style="1" customWidth="1"/>
    <col min="2" max="2" width="35.85546875" style="1" customWidth="1"/>
    <col min="3" max="4" width="13.28515625" style="1" customWidth="1"/>
    <col min="5" max="5" width="13.85546875" style="1" customWidth="1"/>
    <col min="6" max="6" width="12.140625" style="1" customWidth="1"/>
    <col min="7" max="7" width="6.85546875" style="1" customWidth="1"/>
    <col min="8" max="8" width="9.140625" style="1" customWidth="1"/>
    <col min="9" max="9" width="15.7109375" style="1" bestFit="1" customWidth="1"/>
    <col min="10" max="16384" width="9.140625" style="1"/>
  </cols>
  <sheetData>
    <row r="1" spans="1:8">
      <c r="A1" s="1" t="s">
        <v>0</v>
      </c>
    </row>
    <row r="2" spans="1:8" ht="20.25" customHeight="1">
      <c r="A2" s="10" t="s">
        <v>68</v>
      </c>
      <c r="B2" s="10"/>
      <c r="C2" s="10"/>
      <c r="D2" s="10"/>
      <c r="E2" s="10"/>
      <c r="F2" s="10"/>
      <c r="G2" s="10"/>
      <c r="H2" s="2"/>
    </row>
    <row r="3" spans="1:8" ht="18.75" customHeight="1">
      <c r="A3" s="11" t="s">
        <v>84</v>
      </c>
      <c r="B3" s="11"/>
      <c r="C3" s="11"/>
      <c r="D3" s="11"/>
      <c r="E3" s="11"/>
      <c r="F3" s="11"/>
      <c r="G3" s="11"/>
      <c r="H3" s="2"/>
    </row>
    <row r="4" spans="1:8" ht="18.75" customHeight="1">
      <c r="A4" s="11" t="s">
        <v>1</v>
      </c>
      <c r="B4" s="11"/>
      <c r="C4" s="11"/>
      <c r="D4" s="11"/>
      <c r="E4" s="11"/>
      <c r="F4" s="11"/>
      <c r="G4" s="11"/>
      <c r="H4" s="2"/>
    </row>
    <row r="5" spans="1:8" ht="18.75" customHeight="1">
      <c r="B5" s="2"/>
      <c r="C5" s="2"/>
      <c r="D5" s="2"/>
      <c r="E5" s="2"/>
      <c r="F5" s="12" t="s">
        <v>82</v>
      </c>
      <c r="G5" s="12"/>
    </row>
    <row r="6" spans="1:8">
      <c r="A6" s="13" t="s">
        <v>2</v>
      </c>
      <c r="B6" s="13" t="s">
        <v>3</v>
      </c>
      <c r="C6" s="13" t="s">
        <v>4</v>
      </c>
      <c r="D6" s="13" t="s">
        <v>5</v>
      </c>
      <c r="E6" s="15" t="s">
        <v>6</v>
      </c>
      <c r="F6" s="16"/>
      <c r="G6" s="17"/>
    </row>
    <row r="7" spans="1:8" ht="63">
      <c r="A7" s="14"/>
      <c r="B7" s="14"/>
      <c r="C7" s="14"/>
      <c r="D7" s="14"/>
      <c r="E7" s="6" t="s">
        <v>7</v>
      </c>
      <c r="F7" s="6" t="s">
        <v>8</v>
      </c>
      <c r="G7" s="6" t="s">
        <v>9</v>
      </c>
    </row>
    <row r="8" spans="1:8">
      <c r="A8" s="5" t="s">
        <v>13</v>
      </c>
      <c r="B8" s="5" t="s">
        <v>10</v>
      </c>
      <c r="C8" s="7">
        <f>C9</f>
        <v>302745000</v>
      </c>
      <c r="D8" s="7">
        <f t="shared" ref="D8:G8" si="0">D9</f>
        <v>302745000</v>
      </c>
      <c r="E8" s="7">
        <f t="shared" si="0"/>
        <v>116546400</v>
      </c>
      <c r="F8" s="7">
        <f t="shared" si="0"/>
        <v>18724600</v>
      </c>
      <c r="G8" s="7">
        <f t="shared" si="0"/>
        <v>0</v>
      </c>
    </row>
    <row r="9" spans="1:8">
      <c r="A9" s="5" t="s">
        <v>14</v>
      </c>
      <c r="B9" s="5" t="s">
        <v>11</v>
      </c>
      <c r="C9" s="7">
        <f>C13</f>
        <v>302745000</v>
      </c>
      <c r="D9" s="7">
        <f t="shared" ref="D9:G9" si="1">D13</f>
        <v>302745000</v>
      </c>
      <c r="E9" s="7">
        <f t="shared" si="1"/>
        <v>116546400</v>
      </c>
      <c r="F9" s="7">
        <f t="shared" si="1"/>
        <v>18724600</v>
      </c>
      <c r="G9" s="7">
        <f t="shared" si="1"/>
        <v>0</v>
      </c>
    </row>
    <row r="10" spans="1:8">
      <c r="A10" s="3">
        <v>1</v>
      </c>
      <c r="B10" s="3" t="s">
        <v>12</v>
      </c>
      <c r="C10" s="8"/>
      <c r="D10" s="8"/>
      <c r="E10" s="8"/>
      <c r="F10" s="8"/>
      <c r="G10" s="8"/>
    </row>
    <row r="11" spans="1:8">
      <c r="A11" s="3"/>
      <c r="B11" s="3"/>
      <c r="C11" s="8"/>
      <c r="D11" s="8"/>
      <c r="E11" s="8"/>
      <c r="F11" s="8"/>
      <c r="G11" s="8"/>
    </row>
    <row r="12" spans="1:8">
      <c r="A12" s="3">
        <v>2</v>
      </c>
      <c r="B12" s="3" t="s">
        <v>15</v>
      </c>
      <c r="C12" s="8"/>
      <c r="D12" s="8"/>
      <c r="E12" s="8"/>
      <c r="F12" s="8"/>
      <c r="G12" s="8"/>
    </row>
    <row r="13" spans="1:8">
      <c r="A13" s="3">
        <v>3</v>
      </c>
      <c r="B13" s="3" t="s">
        <v>16</v>
      </c>
      <c r="C13" s="8">
        <f>SUM(C14:C20)</f>
        <v>302745000</v>
      </c>
      <c r="D13" s="8">
        <f t="shared" ref="D13:G13" si="2">SUM(D14:D20)</f>
        <v>302745000</v>
      </c>
      <c r="E13" s="8">
        <f t="shared" si="2"/>
        <v>116546400</v>
      </c>
      <c r="F13" s="8">
        <f t="shared" si="2"/>
        <v>18724600</v>
      </c>
      <c r="G13" s="8">
        <f t="shared" si="2"/>
        <v>0</v>
      </c>
    </row>
    <row r="14" spans="1:8">
      <c r="A14" s="3" t="s">
        <v>35</v>
      </c>
      <c r="B14" s="3" t="s">
        <v>48</v>
      </c>
      <c r="C14" s="8">
        <v>150690000</v>
      </c>
      <c r="D14" s="8">
        <v>150690000</v>
      </c>
      <c r="E14" s="8"/>
      <c r="F14" s="8"/>
      <c r="G14" s="8"/>
    </row>
    <row r="15" spans="1:8">
      <c r="A15" s="3" t="s">
        <v>36</v>
      </c>
      <c r="B15" s="3" t="s">
        <v>49</v>
      </c>
      <c r="C15" s="8">
        <v>76076000</v>
      </c>
      <c r="D15" s="8">
        <v>76076000</v>
      </c>
      <c r="E15" s="8">
        <f>32569800*2</f>
        <v>65139600</v>
      </c>
      <c r="F15" s="8">
        <f>D15-E15</f>
        <v>10936400</v>
      </c>
      <c r="G15" s="8"/>
    </row>
    <row r="16" spans="1:8">
      <c r="A16" s="3" t="s">
        <v>55</v>
      </c>
      <c r="B16" s="3" t="s">
        <v>50</v>
      </c>
      <c r="C16" s="8">
        <v>44500000</v>
      </c>
      <c r="D16" s="8">
        <v>44500000</v>
      </c>
      <c r="E16" s="8">
        <f>49443800-6952600</f>
        <v>42491200</v>
      </c>
      <c r="F16" s="8">
        <f>D16-E16</f>
        <v>2008800</v>
      </c>
      <c r="G16" s="8"/>
    </row>
    <row r="17" spans="1:9">
      <c r="A17" s="3" t="s">
        <v>56</v>
      </c>
      <c r="B17" s="3" t="s">
        <v>51</v>
      </c>
      <c r="C17" s="8">
        <f>4800000+5920000</f>
        <v>10720000</v>
      </c>
      <c r="D17" s="8">
        <f>C17</f>
        <v>10720000</v>
      </c>
      <c r="E17" s="8">
        <f>2*8*5*35000+2915600*5/10*2+200000*5/10*2</f>
        <v>5915600</v>
      </c>
      <c r="F17" s="8">
        <f>D17-E17</f>
        <v>4804400</v>
      </c>
      <c r="G17" s="8"/>
    </row>
    <row r="18" spans="1:9">
      <c r="A18" s="3" t="s">
        <v>57</v>
      </c>
      <c r="B18" s="3" t="s">
        <v>52</v>
      </c>
      <c r="C18" s="8"/>
      <c r="D18" s="8"/>
      <c r="E18" s="8"/>
      <c r="F18" s="8"/>
      <c r="G18" s="8"/>
    </row>
    <row r="19" spans="1:9">
      <c r="A19" s="3" t="s">
        <v>58</v>
      </c>
      <c r="B19" s="3" t="s">
        <v>53</v>
      </c>
      <c r="C19" s="8">
        <v>16784000</v>
      </c>
      <c r="D19" s="8">
        <v>16784000</v>
      </c>
      <c r="E19" s="8"/>
      <c r="F19" s="8"/>
      <c r="G19" s="8"/>
    </row>
    <row r="20" spans="1:9">
      <c r="A20" s="3" t="s">
        <v>59</v>
      </c>
      <c r="B20" s="3" t="s">
        <v>54</v>
      </c>
      <c r="C20" s="8">
        <v>3975000</v>
      </c>
      <c r="D20" s="8">
        <v>3975000</v>
      </c>
      <c r="E20" s="8">
        <v>3000000</v>
      </c>
      <c r="F20" s="8">
        <v>975000</v>
      </c>
      <c r="G20" s="8"/>
    </row>
    <row r="21" spans="1:9">
      <c r="A21" s="5" t="s">
        <v>18</v>
      </c>
      <c r="B21" s="5" t="s">
        <v>17</v>
      </c>
      <c r="C21" s="7">
        <f>C29</f>
        <v>333386014</v>
      </c>
      <c r="D21" s="7">
        <f t="shared" ref="D21:G21" si="3">D29</f>
        <v>333386014</v>
      </c>
      <c r="E21" s="7">
        <f t="shared" si="3"/>
        <v>121827300</v>
      </c>
      <c r="F21" s="7">
        <f t="shared" si="3"/>
        <v>43469714</v>
      </c>
      <c r="G21" s="7">
        <f t="shared" si="3"/>
        <v>0</v>
      </c>
    </row>
    <row r="22" spans="1:9">
      <c r="A22" s="3">
        <v>1</v>
      </c>
      <c r="B22" s="3" t="s">
        <v>19</v>
      </c>
      <c r="C22" s="8"/>
      <c r="D22" s="8"/>
      <c r="E22" s="8"/>
      <c r="F22" s="8"/>
      <c r="G22" s="8"/>
    </row>
    <row r="23" spans="1:9">
      <c r="A23" s="3"/>
      <c r="B23" s="3"/>
      <c r="C23" s="8"/>
      <c r="D23" s="8"/>
      <c r="E23" s="8"/>
      <c r="F23" s="8"/>
      <c r="G23" s="8"/>
    </row>
    <row r="24" spans="1:9" ht="14.25" customHeight="1">
      <c r="A24" s="3">
        <v>2</v>
      </c>
      <c r="B24" s="3" t="s">
        <v>20</v>
      </c>
      <c r="C24" s="8"/>
      <c r="D24" s="8"/>
      <c r="E24" s="8"/>
      <c r="F24" s="8"/>
      <c r="G24" s="8"/>
    </row>
    <row r="25" spans="1:9" hidden="1">
      <c r="A25" s="3"/>
      <c r="B25" s="3"/>
      <c r="C25" s="8"/>
      <c r="D25" s="8"/>
      <c r="E25" s="8"/>
      <c r="F25" s="8"/>
      <c r="G25" s="8"/>
    </row>
    <row r="26" spans="1:9" hidden="1">
      <c r="A26" s="3"/>
      <c r="B26" s="3"/>
      <c r="C26" s="8"/>
      <c r="D26" s="8"/>
      <c r="E26" s="8"/>
      <c r="F26" s="8"/>
      <c r="G26" s="8"/>
    </row>
    <row r="27" spans="1:9" hidden="1">
      <c r="A27" s="3"/>
      <c r="B27" s="3"/>
      <c r="C27" s="8"/>
      <c r="D27" s="8"/>
      <c r="E27" s="8"/>
      <c r="F27" s="8"/>
      <c r="G27" s="8"/>
    </row>
    <row r="28" spans="1:9" hidden="1">
      <c r="A28" s="3"/>
      <c r="B28" s="3"/>
      <c r="C28" s="8"/>
      <c r="D28" s="8"/>
      <c r="E28" s="8"/>
      <c r="F28" s="8"/>
      <c r="G28" s="8"/>
    </row>
    <row r="29" spans="1:9">
      <c r="A29" s="3">
        <v>3</v>
      </c>
      <c r="B29" s="3" t="s">
        <v>21</v>
      </c>
      <c r="C29" s="8">
        <f>SUM(C30:C36)</f>
        <v>333386014</v>
      </c>
      <c r="D29" s="8">
        <f t="shared" ref="D29:G29" si="4">SUM(D30:D36)</f>
        <v>333386014</v>
      </c>
      <c r="E29" s="8">
        <f t="shared" si="4"/>
        <v>121827300</v>
      </c>
      <c r="F29" s="8">
        <f t="shared" si="4"/>
        <v>43469714</v>
      </c>
      <c r="G29" s="8">
        <f t="shared" si="4"/>
        <v>0</v>
      </c>
    </row>
    <row r="30" spans="1:9">
      <c r="A30" s="3" t="s">
        <v>35</v>
      </c>
      <c r="B30" s="3" t="s">
        <v>60</v>
      </c>
      <c r="C30" s="8">
        <v>151305000</v>
      </c>
      <c r="D30" s="8">
        <v>151305000</v>
      </c>
      <c r="E30" s="8"/>
      <c r="F30" s="8"/>
      <c r="G30" s="8"/>
      <c r="I30" s="1">
        <f>363075-365265</f>
        <v>-2190</v>
      </c>
    </row>
    <row r="31" spans="1:9">
      <c r="A31" s="3" t="s">
        <v>36</v>
      </c>
      <c r="B31" s="3" t="s">
        <v>61</v>
      </c>
      <c r="C31" s="8">
        <v>78424514</v>
      </c>
      <c r="D31" s="8">
        <v>78424514</v>
      </c>
      <c r="E31" s="8">
        <f>32569800*2</f>
        <v>65139600</v>
      </c>
      <c r="F31" s="8">
        <f>D31-E31</f>
        <v>13284914</v>
      </c>
      <c r="G31" s="8"/>
      <c r="I31" s="1">
        <f>153495-2190</f>
        <v>151305</v>
      </c>
    </row>
    <row r="32" spans="1:9">
      <c r="A32" s="3" t="s">
        <v>55</v>
      </c>
      <c r="B32" s="3" t="s">
        <v>62</v>
      </c>
      <c r="C32" s="8">
        <v>49443800</v>
      </c>
      <c r="D32" s="8">
        <v>49443800</v>
      </c>
      <c r="E32" s="8">
        <f>49443800-6952600</f>
        <v>42491200</v>
      </c>
      <c r="F32" s="8">
        <v>6952600</v>
      </c>
      <c r="G32" s="8"/>
    </row>
    <row r="33" spans="1:7">
      <c r="A33" s="3" t="s">
        <v>56</v>
      </c>
      <c r="B33" s="3" t="s">
        <v>63</v>
      </c>
      <c r="C33" s="8">
        <f>3330900+2555000+200000+2915600+1995000+200000+2915600+3222912+13510488</f>
        <v>30845500</v>
      </c>
      <c r="D33" s="8">
        <f>3330900+2555000+200000+2915600+1995000+200000+2915600+3222912+13510488</f>
        <v>30845500</v>
      </c>
      <c r="E33" s="8">
        <f>3330900+2555000+200000+1995000+200000+2915600</f>
        <v>11196500</v>
      </c>
      <c r="F33" s="8">
        <f>2915600+3222912+13510488</f>
        <v>19649000</v>
      </c>
      <c r="G33" s="8"/>
    </row>
    <row r="34" spans="1:7">
      <c r="A34" s="3" t="s">
        <v>57</v>
      </c>
      <c r="B34" s="3" t="s">
        <v>64</v>
      </c>
      <c r="C34" s="8">
        <v>2608200</v>
      </c>
      <c r="D34" s="8">
        <v>2608200</v>
      </c>
      <c r="E34" s="8"/>
      <c r="F34" s="8">
        <v>2608200</v>
      </c>
      <c r="G34" s="8"/>
    </row>
    <row r="35" spans="1:7">
      <c r="A35" s="3" t="s">
        <v>58</v>
      </c>
      <c r="B35" s="3" t="s">
        <v>65</v>
      </c>
      <c r="C35" s="8">
        <v>16784000</v>
      </c>
      <c r="D35" s="8">
        <v>16784000</v>
      </c>
      <c r="E35" s="8"/>
      <c r="F35" s="8"/>
      <c r="G35" s="8"/>
    </row>
    <row r="36" spans="1:7">
      <c r="A36" s="3" t="s">
        <v>59</v>
      </c>
      <c r="B36" s="3" t="s">
        <v>66</v>
      </c>
      <c r="C36" s="8">
        <v>3975000</v>
      </c>
      <c r="D36" s="8">
        <v>3975000</v>
      </c>
      <c r="E36" s="8">
        <v>3000000</v>
      </c>
      <c r="F36" s="8">
        <v>975000</v>
      </c>
      <c r="G36" s="8"/>
    </row>
    <row r="37" spans="1:7">
      <c r="A37" s="5" t="s">
        <v>23</v>
      </c>
      <c r="B37" s="5" t="s">
        <v>22</v>
      </c>
      <c r="C37" s="8"/>
      <c r="D37" s="8"/>
      <c r="E37" s="8"/>
      <c r="F37" s="8"/>
      <c r="G37" s="8"/>
    </row>
    <row r="38" spans="1:7">
      <c r="A38" s="3">
        <v>1</v>
      </c>
      <c r="B38" s="3" t="s">
        <v>24</v>
      </c>
      <c r="C38" s="8"/>
      <c r="D38" s="8"/>
      <c r="E38" s="8"/>
      <c r="F38" s="8"/>
      <c r="G38" s="8"/>
    </row>
    <row r="39" spans="1:7">
      <c r="A39" s="3"/>
      <c r="B39" s="3"/>
      <c r="C39" s="8"/>
      <c r="D39" s="8"/>
      <c r="E39" s="8"/>
      <c r="F39" s="8"/>
      <c r="G39" s="8"/>
    </row>
    <row r="40" spans="1:7">
      <c r="A40" s="3">
        <v>2</v>
      </c>
      <c r="B40" s="3" t="s">
        <v>20</v>
      </c>
      <c r="C40" s="8"/>
      <c r="D40" s="8"/>
      <c r="E40" s="8"/>
      <c r="F40" s="8"/>
      <c r="G40" s="8"/>
    </row>
    <row r="41" spans="1:7">
      <c r="A41" s="3">
        <v>3</v>
      </c>
      <c r="B41" s="3" t="s">
        <v>21</v>
      </c>
      <c r="C41" s="8"/>
      <c r="D41" s="8"/>
      <c r="E41" s="8"/>
      <c r="F41" s="8"/>
      <c r="G41" s="8"/>
    </row>
    <row r="42" spans="1:7">
      <c r="A42" s="3"/>
      <c r="B42" s="3"/>
      <c r="C42" s="8"/>
      <c r="D42" s="8"/>
      <c r="E42" s="8"/>
      <c r="F42" s="8"/>
      <c r="G42" s="8"/>
    </row>
    <row r="43" spans="1:7">
      <c r="A43" s="5" t="s">
        <v>26</v>
      </c>
      <c r="B43" s="5" t="s">
        <v>25</v>
      </c>
      <c r="C43" s="7">
        <f>C48</f>
        <v>1061249234</v>
      </c>
      <c r="D43" s="7">
        <f t="shared" ref="D43:F43" si="5">D48</f>
        <v>1061249234</v>
      </c>
      <c r="E43" s="7">
        <f t="shared" si="5"/>
        <v>678485715</v>
      </c>
      <c r="F43" s="7">
        <f t="shared" si="5"/>
        <v>345024368</v>
      </c>
      <c r="G43" s="8"/>
    </row>
    <row r="44" spans="1:7">
      <c r="A44" s="3">
        <v>1</v>
      </c>
      <c r="B44" s="3" t="s">
        <v>27</v>
      </c>
      <c r="C44" s="8"/>
      <c r="D44" s="8"/>
      <c r="E44" s="8"/>
      <c r="F44" s="8"/>
      <c r="G44" s="8"/>
    </row>
    <row r="45" spans="1:7">
      <c r="A45" s="3" t="s">
        <v>30</v>
      </c>
      <c r="B45" s="1" t="s">
        <v>28</v>
      </c>
      <c r="C45" s="8"/>
      <c r="D45" s="8"/>
      <c r="E45" s="8"/>
      <c r="F45" s="8"/>
      <c r="G45" s="8"/>
    </row>
    <row r="46" spans="1:7">
      <c r="A46" s="3" t="s">
        <v>31</v>
      </c>
      <c r="B46" s="3" t="s">
        <v>29</v>
      </c>
      <c r="C46" s="8"/>
      <c r="D46" s="8"/>
      <c r="E46" s="8"/>
      <c r="F46" s="8"/>
      <c r="G46" s="8"/>
    </row>
    <row r="47" spans="1:7">
      <c r="A47" s="3">
        <v>2</v>
      </c>
      <c r="B47" s="3" t="s">
        <v>32</v>
      </c>
      <c r="C47" s="8"/>
      <c r="D47" s="8"/>
      <c r="E47" s="8"/>
      <c r="F47" s="8"/>
      <c r="G47" s="8"/>
    </row>
    <row r="48" spans="1:7">
      <c r="A48" s="3">
        <v>3</v>
      </c>
      <c r="B48" s="3" t="s">
        <v>33</v>
      </c>
      <c r="C48" s="8">
        <f>C49+C64</f>
        <v>1061249234</v>
      </c>
      <c r="D48" s="8">
        <f t="shared" ref="D48:F48" si="6">D49+D64</f>
        <v>1061249234</v>
      </c>
      <c r="E48" s="8">
        <f t="shared" si="6"/>
        <v>678485715</v>
      </c>
      <c r="F48" s="8">
        <f t="shared" si="6"/>
        <v>345024368</v>
      </c>
      <c r="G48" s="8"/>
    </row>
    <row r="49" spans="1:7">
      <c r="A49" s="3" t="s">
        <v>35</v>
      </c>
      <c r="B49" s="3" t="s">
        <v>37</v>
      </c>
      <c r="C49" s="8">
        <f>SUM(C50:C63)</f>
        <v>1061249234</v>
      </c>
      <c r="D49" s="8">
        <f t="shared" ref="D49:F49" si="7">SUM(D50:D63)</f>
        <v>1061249234</v>
      </c>
      <c r="E49" s="8">
        <f t="shared" si="7"/>
        <v>678485715</v>
      </c>
      <c r="F49" s="8">
        <f t="shared" si="7"/>
        <v>345024368</v>
      </c>
      <c r="G49" s="8"/>
    </row>
    <row r="50" spans="1:7">
      <c r="A50" s="3"/>
      <c r="B50" s="9" t="s">
        <v>69</v>
      </c>
      <c r="C50" s="8">
        <v>348891527</v>
      </c>
      <c r="D50" s="8">
        <v>348891527</v>
      </c>
      <c r="E50" s="8">
        <v>348891527</v>
      </c>
      <c r="F50" s="8"/>
      <c r="G50" s="8"/>
    </row>
    <row r="51" spans="1:7" ht="31.5">
      <c r="A51" s="3"/>
      <c r="B51" s="9" t="s">
        <v>70</v>
      </c>
      <c r="C51" s="8"/>
      <c r="D51" s="8"/>
      <c r="E51" s="8"/>
      <c r="F51" s="8"/>
      <c r="G51" s="8"/>
    </row>
    <row r="52" spans="1:7">
      <c r="A52" s="3"/>
      <c r="B52" s="9" t="s">
        <v>71</v>
      </c>
      <c r="C52" s="8">
        <v>237991188</v>
      </c>
      <c r="D52" s="8">
        <v>237991188</v>
      </c>
      <c r="E52" s="8">
        <v>237991188</v>
      </c>
      <c r="F52" s="8"/>
      <c r="G52" s="8"/>
    </row>
    <row r="53" spans="1:7">
      <c r="A53" s="3"/>
      <c r="B53" s="9" t="s">
        <v>83</v>
      </c>
      <c r="C53" s="8"/>
      <c r="D53" s="8"/>
      <c r="E53" s="8"/>
      <c r="F53" s="8"/>
      <c r="G53" s="8"/>
    </row>
    <row r="54" spans="1:7">
      <c r="A54" s="3"/>
      <c r="B54" s="9" t="s">
        <v>72</v>
      </c>
      <c r="C54" s="8">
        <v>91603000</v>
      </c>
      <c r="D54" s="8">
        <v>91603000</v>
      </c>
      <c r="E54" s="8">
        <v>91603000</v>
      </c>
      <c r="F54" s="8"/>
      <c r="G54" s="8"/>
    </row>
    <row r="55" spans="1:7" ht="31.5">
      <c r="A55" s="3"/>
      <c r="B55" s="9" t="s">
        <v>73</v>
      </c>
      <c r="C55" s="8">
        <v>10355151</v>
      </c>
      <c r="D55" s="8">
        <v>10355151</v>
      </c>
      <c r="E55" s="8"/>
      <c r="F55" s="8"/>
      <c r="G55" s="8"/>
    </row>
    <row r="56" spans="1:7">
      <c r="A56" s="3"/>
      <c r="B56" s="9" t="s">
        <v>81</v>
      </c>
      <c r="C56" s="8">
        <v>14115000</v>
      </c>
      <c r="D56" s="8">
        <v>14115000</v>
      </c>
      <c r="E56" s="8"/>
      <c r="F56" s="8">
        <v>14115000</v>
      </c>
      <c r="G56" s="8"/>
    </row>
    <row r="57" spans="1:7" ht="31.5">
      <c r="A57" s="3"/>
      <c r="B57" s="9" t="s">
        <v>74</v>
      </c>
      <c r="C57" s="8">
        <v>4686000</v>
      </c>
      <c r="D57" s="8">
        <v>4686000</v>
      </c>
      <c r="E57" s="8"/>
      <c r="F57" s="8"/>
      <c r="G57" s="8"/>
    </row>
    <row r="58" spans="1:7">
      <c r="A58" s="3"/>
      <c r="B58" s="9" t="s">
        <v>75</v>
      </c>
      <c r="C58" s="8">
        <v>6130000</v>
      </c>
      <c r="D58" s="8">
        <v>6130000</v>
      </c>
      <c r="E58" s="8"/>
      <c r="F58" s="8"/>
      <c r="G58" s="8"/>
    </row>
    <row r="59" spans="1:7">
      <c r="A59" s="3"/>
      <c r="B59" s="9" t="s">
        <v>76</v>
      </c>
      <c r="C59" s="8">
        <v>16172000</v>
      </c>
      <c r="D59" s="8">
        <v>16172000</v>
      </c>
      <c r="E59" s="8"/>
      <c r="F59" s="8"/>
      <c r="G59" s="8"/>
    </row>
    <row r="60" spans="1:7" ht="47.25">
      <c r="A60" s="3"/>
      <c r="B60" s="9" t="s">
        <v>77</v>
      </c>
      <c r="C60" s="8">
        <v>277333368</v>
      </c>
      <c r="D60" s="8">
        <v>277333368</v>
      </c>
      <c r="E60" s="8"/>
      <c r="F60" s="8">
        <v>277333368</v>
      </c>
      <c r="G60" s="8"/>
    </row>
    <row r="61" spans="1:7" ht="31.5">
      <c r="A61" s="3"/>
      <c r="B61" s="9" t="s">
        <v>78</v>
      </c>
      <c r="C61" s="8">
        <v>53576000</v>
      </c>
      <c r="D61" s="8">
        <v>53576000</v>
      </c>
      <c r="E61" s="8"/>
      <c r="F61" s="8">
        <v>53576000</v>
      </c>
      <c r="G61" s="8"/>
    </row>
    <row r="62" spans="1:7">
      <c r="A62" s="3"/>
      <c r="B62" s="9" t="s">
        <v>79</v>
      </c>
      <c r="C62" s="8"/>
      <c r="D62" s="8"/>
      <c r="E62" s="8"/>
      <c r="F62" s="8"/>
      <c r="G62" s="8"/>
    </row>
    <row r="63" spans="1:7">
      <c r="A63" s="3"/>
      <c r="B63" s="9" t="s">
        <v>80</v>
      </c>
      <c r="C63" s="8">
        <v>396000</v>
      </c>
      <c r="D63" s="8">
        <v>396000</v>
      </c>
      <c r="E63" s="8"/>
      <c r="F63" s="8"/>
      <c r="G63" s="8"/>
    </row>
    <row r="64" spans="1:7">
      <c r="A64" s="3" t="s">
        <v>36</v>
      </c>
      <c r="B64" s="3" t="s">
        <v>38</v>
      </c>
      <c r="C64" s="8"/>
      <c r="D64" s="8"/>
      <c r="E64" s="8"/>
      <c r="F64" s="8"/>
      <c r="G64" s="8"/>
    </row>
    <row r="65" spans="1:7">
      <c r="A65" s="3">
        <v>4</v>
      </c>
      <c r="B65" s="3" t="s">
        <v>34</v>
      </c>
      <c r="C65" s="8"/>
      <c r="D65" s="8"/>
      <c r="E65" s="8"/>
      <c r="F65" s="8"/>
      <c r="G65" s="8"/>
    </row>
    <row r="66" spans="1:7">
      <c r="A66" s="3">
        <v>5</v>
      </c>
      <c r="B66" s="3" t="s">
        <v>39</v>
      </c>
      <c r="C66" s="8"/>
      <c r="D66" s="8"/>
      <c r="E66" s="8"/>
      <c r="F66" s="8"/>
      <c r="G66" s="8"/>
    </row>
    <row r="67" spans="1:7">
      <c r="A67" s="3">
        <v>6</v>
      </c>
      <c r="B67" s="3" t="s">
        <v>40</v>
      </c>
      <c r="C67" s="8"/>
      <c r="D67" s="8"/>
      <c r="E67" s="8"/>
      <c r="F67" s="8"/>
      <c r="G67" s="8"/>
    </row>
    <row r="68" spans="1:7">
      <c r="A68" s="3">
        <v>7</v>
      </c>
      <c r="B68" s="3" t="s">
        <v>41</v>
      </c>
      <c r="C68" s="8"/>
      <c r="D68" s="8"/>
      <c r="E68" s="8"/>
      <c r="F68" s="8"/>
      <c r="G68" s="8"/>
    </row>
    <row r="69" spans="1:7">
      <c r="A69" s="3">
        <v>8</v>
      </c>
      <c r="B69" s="3" t="s">
        <v>42</v>
      </c>
      <c r="C69" s="8"/>
      <c r="D69" s="8"/>
      <c r="E69" s="8"/>
      <c r="F69" s="8"/>
      <c r="G69" s="8"/>
    </row>
    <row r="70" spans="1:7">
      <c r="A70" s="3">
        <v>9</v>
      </c>
      <c r="B70" s="3" t="s">
        <v>43</v>
      </c>
      <c r="C70" s="8"/>
      <c r="D70" s="8"/>
      <c r="E70" s="8"/>
      <c r="F70" s="8"/>
      <c r="G70" s="8"/>
    </row>
    <row r="71" spans="1:7">
      <c r="A71" s="3">
        <v>10</v>
      </c>
      <c r="B71" s="3" t="s">
        <v>44</v>
      </c>
      <c r="C71" s="8"/>
      <c r="D71" s="8"/>
      <c r="E71" s="8"/>
      <c r="F71" s="8"/>
      <c r="G71" s="8"/>
    </row>
    <row r="72" spans="1:7">
      <c r="A72" s="3">
        <v>11</v>
      </c>
      <c r="B72" s="3" t="s">
        <v>45</v>
      </c>
      <c r="C72" s="8"/>
      <c r="D72" s="8"/>
      <c r="E72" s="8"/>
      <c r="F72" s="8"/>
      <c r="G72" s="8"/>
    </row>
    <row r="73" spans="1:7">
      <c r="A73" s="3"/>
      <c r="B73" s="3"/>
      <c r="C73" s="8"/>
      <c r="D73" s="8"/>
      <c r="E73" s="8"/>
      <c r="F73" s="8"/>
      <c r="G73" s="8"/>
    </row>
    <row r="74" spans="1:7">
      <c r="A74" s="3"/>
      <c r="B74" s="3"/>
      <c r="C74" s="8"/>
      <c r="D74" s="8"/>
      <c r="E74" s="8"/>
      <c r="F74" s="8"/>
      <c r="G74" s="8"/>
    </row>
    <row r="76" spans="1:7">
      <c r="E76" s="4" t="s">
        <v>67</v>
      </c>
    </row>
    <row r="77" spans="1:7">
      <c r="E77" s="4" t="s">
        <v>46</v>
      </c>
    </row>
    <row r="78" spans="1:7">
      <c r="E78" s="4"/>
    </row>
    <row r="79" spans="1:7">
      <c r="E79" s="4"/>
    </row>
    <row r="80" spans="1:7">
      <c r="E80" s="4"/>
    </row>
    <row r="81" spans="5:5">
      <c r="E81" s="4"/>
    </row>
    <row r="82" spans="5:5">
      <c r="E82" s="4"/>
    </row>
    <row r="83" spans="5:5">
      <c r="E83" s="4" t="s">
        <v>47</v>
      </c>
    </row>
    <row r="84" spans="5:5">
      <c r="E84" s="4"/>
    </row>
  </sheetData>
  <mergeCells count="9">
    <mergeCell ref="A2:G2"/>
    <mergeCell ref="A3:G3"/>
    <mergeCell ref="A4:G4"/>
    <mergeCell ref="F5:G5"/>
    <mergeCell ref="A6:A7"/>
    <mergeCell ref="B6:B7"/>
    <mergeCell ref="C6:C7"/>
    <mergeCell ref="D6:D7"/>
    <mergeCell ref="E6:G6"/>
  </mergeCells>
  <pageMargins left="0.2" right="0" top="0.5" bottom="0.2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Bieu so 4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2018-10-26T15:08:00Z</dcterms:modified>
</cp:coreProperties>
</file>