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My Drive\TH Yên Thọ\14. TKB\"/>
    </mc:Choice>
  </mc:AlternateContent>
  <xr:revisionPtr revIDLastSave="0" documentId="13_ncr:1_{7C0BF0EE-53A0-4AE5-81E1-27734FF2BCD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PHÂN CÔNG" sheetId="10" r:id="rId1"/>
    <sheet name="TKB SG.ÁN" sheetId="9" r:id="rId2"/>
    <sheet name="Phân công coi chấm kiểm tra" sheetId="11" r:id="rId3"/>
  </sheets>
  <definedNames>
    <definedName name="_xlnm.Print_Titles" localSheetId="1">'TKB SG.ÁN'!$A:$B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2QFqsc0B1wc98DmsJuQ1PJTBNC4s9NCzn5r9JQgK+mE="/>
    </ext>
  </extLst>
</workbook>
</file>

<file path=xl/calcChain.xml><?xml version="1.0" encoding="utf-8"?>
<calcChain xmlns="http://schemas.openxmlformats.org/spreadsheetml/2006/main">
  <c r="AK6" i="10" l="1"/>
  <c r="AK10" i="10"/>
  <c r="AK14" i="10"/>
  <c r="AK19" i="10"/>
  <c r="F25" i="9" l="1"/>
  <c r="G25" i="9"/>
  <c r="H25" i="9"/>
  <c r="I44" i="9"/>
  <c r="J44" i="9"/>
  <c r="K44" i="9"/>
  <c r="M44" i="9"/>
  <c r="N44" i="9"/>
  <c r="O44" i="9"/>
  <c r="D25" i="9"/>
  <c r="I25" i="9"/>
  <c r="L25" i="9"/>
  <c r="M25" i="9"/>
  <c r="N25" i="9"/>
  <c r="O25" i="9"/>
  <c r="P25" i="9"/>
  <c r="Q25" i="9"/>
  <c r="R25" i="9"/>
  <c r="S25" i="9"/>
  <c r="P44" i="9"/>
  <c r="Q44" i="9"/>
  <c r="R44" i="9"/>
  <c r="S44" i="9"/>
  <c r="I45" i="9" l="1"/>
  <c r="F44" i="9" l="1"/>
  <c r="G44" i="9"/>
  <c r="H44" i="9"/>
  <c r="L44" i="9"/>
  <c r="N45" i="9"/>
  <c r="D44" i="9"/>
  <c r="D45" i="9" s="1"/>
  <c r="E44" i="9"/>
  <c r="C44" i="9"/>
  <c r="K33" i="10"/>
  <c r="F34" i="10"/>
  <c r="AL36" i="10"/>
  <c r="AJ36" i="10"/>
  <c r="AH36" i="10"/>
  <c r="AF35" i="10"/>
  <c r="AI35" i="10" s="1"/>
  <c r="AK35" i="10" s="1"/>
  <c r="AG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K34" i="10"/>
  <c r="AG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F33" i="10"/>
  <c r="E33" i="10"/>
  <c r="AG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K32" i="10"/>
  <c r="F32" i="10"/>
  <c r="E32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K31" i="10"/>
  <c r="F31" i="10"/>
  <c r="E31" i="10"/>
  <c r="AG30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K30" i="10"/>
  <c r="F30" i="10"/>
  <c r="E30" i="10"/>
  <c r="AG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O29" i="10"/>
  <c r="K29" i="10"/>
  <c r="F29" i="10"/>
  <c r="E29" i="10"/>
  <c r="O28" i="10"/>
  <c r="AG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O27" i="10"/>
  <c r="K27" i="10"/>
  <c r="F27" i="10"/>
  <c r="E27" i="10"/>
  <c r="AG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K26" i="10"/>
  <c r="F26" i="10"/>
  <c r="E26" i="10"/>
  <c r="AG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K25" i="10"/>
  <c r="F25" i="10"/>
  <c r="E25" i="10"/>
  <c r="AG24" i="10"/>
  <c r="AG28" i="10" s="1"/>
  <c r="AE24" i="10"/>
  <c r="AE28" i="10" s="1"/>
  <c r="AD24" i="10"/>
  <c r="AC24" i="10"/>
  <c r="AC28" i="10" s="1"/>
  <c r="AB24" i="10"/>
  <c r="AB28" i="10" s="1"/>
  <c r="AA24" i="10"/>
  <c r="AA28" i="10" s="1"/>
  <c r="Z24" i="10"/>
  <c r="Y24" i="10"/>
  <c r="Y28" i="10" s="1"/>
  <c r="X24" i="10"/>
  <c r="X28" i="10" s="1"/>
  <c r="W24" i="10"/>
  <c r="W28" i="10" s="1"/>
  <c r="V24" i="10"/>
  <c r="U24" i="10"/>
  <c r="U28" i="10" s="1"/>
  <c r="T24" i="10"/>
  <c r="T28" i="10" s="1"/>
  <c r="S24" i="10"/>
  <c r="S28" i="10" s="1"/>
  <c r="R24" i="10"/>
  <c r="R28" i="10" s="1"/>
  <c r="Q24" i="10"/>
  <c r="Q28" i="10" s="1"/>
  <c r="K24" i="10"/>
  <c r="K28" i="10" s="1"/>
  <c r="F24" i="10"/>
  <c r="F28" i="10" s="1"/>
  <c r="E24" i="10"/>
  <c r="E34" i="10" s="1"/>
  <c r="AF23" i="10"/>
  <c r="AI23" i="10" s="1"/>
  <c r="AK23" i="10" s="1"/>
  <c r="AF22" i="10"/>
  <c r="AI22" i="10" s="1"/>
  <c r="AK22" i="10" s="1"/>
  <c r="AF21" i="10"/>
  <c r="AI21" i="10" s="1"/>
  <c r="AK21" i="10" s="1"/>
  <c r="AF20" i="10"/>
  <c r="AI20" i="10" s="1"/>
  <c r="AK20" i="10" s="1"/>
  <c r="AF18" i="10"/>
  <c r="AI18" i="10" s="1"/>
  <c r="AK18" i="10" s="1"/>
  <c r="AF17" i="10"/>
  <c r="AI17" i="10" s="1"/>
  <c r="AK17" i="10" s="1"/>
  <c r="AF16" i="10"/>
  <c r="AI16" i="10" s="1"/>
  <c r="AK16" i="10" s="1"/>
  <c r="AF15" i="10"/>
  <c r="AI15" i="10" s="1"/>
  <c r="AK15" i="10" s="1"/>
  <c r="D14" i="10"/>
  <c r="AF13" i="10"/>
  <c r="AI13" i="10" s="1"/>
  <c r="AK13" i="10" s="1"/>
  <c r="AF12" i="10"/>
  <c r="AI12" i="10" s="1"/>
  <c r="AK12" i="10" s="1"/>
  <c r="AF11" i="10"/>
  <c r="AI11" i="10" s="1"/>
  <c r="AK11" i="10" s="1"/>
  <c r="D10" i="10"/>
  <c r="AF9" i="10"/>
  <c r="AI9" i="10" s="1"/>
  <c r="AK9" i="10" s="1"/>
  <c r="AF8" i="10"/>
  <c r="AI8" i="10" s="1"/>
  <c r="AK8" i="10" s="1"/>
  <c r="AF7" i="10"/>
  <c r="AI7" i="10" s="1"/>
  <c r="AK7" i="10" s="1"/>
  <c r="D6" i="10"/>
  <c r="AF5" i="10"/>
  <c r="AI5" i="10" s="1"/>
  <c r="AK5" i="10" s="1"/>
  <c r="AF4" i="10"/>
  <c r="AI4" i="10" s="1"/>
  <c r="AK4" i="10" s="1"/>
  <c r="AF3" i="10"/>
  <c r="AI3" i="10" s="1"/>
  <c r="AK3" i="10" s="1"/>
  <c r="D2" i="10"/>
  <c r="M45" i="9" l="1"/>
  <c r="L45" i="9"/>
  <c r="D36" i="10"/>
  <c r="AF32" i="10"/>
  <c r="AI32" i="10" s="1"/>
  <c r="AK32" i="10" s="1"/>
  <c r="AF33" i="10"/>
  <c r="AI33" i="10" s="1"/>
  <c r="AK33" i="10" s="1"/>
  <c r="AF29" i="10"/>
  <c r="AI29" i="10" s="1"/>
  <c r="AK29" i="10" s="1"/>
  <c r="AF31" i="10"/>
  <c r="R36" i="10"/>
  <c r="Z28" i="10"/>
  <c r="Z36" i="10" s="1"/>
  <c r="N36" i="10"/>
  <c r="O36" i="10"/>
  <c r="AD28" i="10"/>
  <c r="AD36" i="10" s="1"/>
  <c r="AF34" i="10"/>
  <c r="AI34" i="10" s="1"/>
  <c r="AK34" i="10" s="1"/>
  <c r="H36" i="10"/>
  <c r="V28" i="10"/>
  <c r="V36" i="10" s="1"/>
  <c r="AF25" i="10"/>
  <c r="AI25" i="10" s="1"/>
  <c r="AK25" i="10" s="1"/>
  <c r="AF30" i="10"/>
  <c r="AI30" i="10" s="1"/>
  <c r="AK30" i="10" s="1"/>
  <c r="AF26" i="10"/>
  <c r="AI26" i="10" s="1"/>
  <c r="AK26" i="10" s="1"/>
  <c r="AF27" i="10"/>
  <c r="AI27" i="10" s="1"/>
  <c r="AK27" i="10" s="1"/>
  <c r="S36" i="10"/>
  <c r="W36" i="10"/>
  <c r="AA36" i="10"/>
  <c r="AE36" i="10"/>
  <c r="AF24" i="10"/>
  <c r="AI24" i="10" s="1"/>
  <c r="AK24" i="10" s="1"/>
  <c r="E28" i="10"/>
  <c r="E36" i="10" s="1"/>
  <c r="I36" i="10"/>
  <c r="F36" i="10"/>
  <c r="K36" i="10"/>
  <c r="P36" i="10"/>
  <c r="T36" i="10"/>
  <c r="X36" i="10"/>
  <c r="AB36" i="10"/>
  <c r="AG31" i="10"/>
  <c r="G36" i="10"/>
  <c r="M36" i="10"/>
  <c r="Q36" i="10"/>
  <c r="U36" i="10"/>
  <c r="Y36" i="10"/>
  <c r="AC36" i="10"/>
  <c r="AI31" i="10" l="1"/>
  <c r="AK31" i="10" s="1"/>
  <c r="AG36" i="10"/>
  <c r="AF28" i="10"/>
  <c r="AI28" i="10" l="1"/>
  <c r="AK28" i="10" s="1"/>
  <c r="AF36" i="10"/>
  <c r="AK36" i="10" l="1"/>
  <c r="AI36" i="10"/>
  <c r="O45" i="9" l="1"/>
  <c r="R45" i="9"/>
  <c r="S45" i="9"/>
  <c r="Q45" i="9"/>
  <c r="P45" i="9"/>
  <c r="F45" i="9" l="1"/>
  <c r="G45" i="9"/>
  <c r="H45" i="9"/>
  <c r="E45" i="9"/>
  <c r="E25" i="9"/>
  <c r="C25" i="9"/>
  <c r="C45" i="9"/>
  <c r="J25" i="9"/>
  <c r="J45" i="9"/>
  <c r="K45" i="9"/>
  <c r="K25" i="9"/>
</calcChain>
</file>

<file path=xl/sharedStrings.xml><?xml version="1.0" encoding="utf-8"?>
<sst xmlns="http://schemas.openxmlformats.org/spreadsheetml/2006/main" count="1135" uniqueCount="347">
  <si>
    <t xml:space="preserve"> </t>
  </si>
  <si>
    <t>TV</t>
  </si>
  <si>
    <t>Đ.Đ</t>
  </si>
  <si>
    <t>HĐTN</t>
  </si>
  <si>
    <t>MT</t>
  </si>
  <si>
    <t>TA</t>
  </si>
  <si>
    <t>Vũ Đình Anh</t>
  </si>
  <si>
    <t>Tổng số tiết</t>
  </si>
  <si>
    <t>SÁNG</t>
  </si>
  <si>
    <t>1A</t>
  </si>
  <si>
    <t>1B</t>
  </si>
  <si>
    <t>2A</t>
  </si>
  <si>
    <t>2B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</si>
  <si>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</si>
  <si>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</si>
  <si>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</si>
  <si>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</si>
  <si>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</si>
  <si>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</si>
  <si>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</si>
  <si>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</si>
  <si>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</si>
  <si>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Thứ 2</t>
  </si>
  <si>
    <t>Tiết 1</t>
  </si>
  <si>
    <t>Tiết 2</t>
  </si>
  <si>
    <t>Tiết 3</t>
  </si>
  <si>
    <t>Tiết 4</t>
  </si>
  <si>
    <t>TNXH</t>
  </si>
  <si>
    <t>Thứ 3</t>
  </si>
  <si>
    <t>LS&amp;ĐL</t>
  </si>
  <si>
    <t>Thứ 4</t>
  </si>
  <si>
    <t>CN</t>
  </si>
  <si>
    <t>Thứ 5</t>
  </si>
  <si>
    <t>Thứ 6</t>
  </si>
  <si>
    <t>CHIỀU</t>
  </si>
  <si>
    <t>1C</t>
  </si>
  <si>
    <t>Tin</t>
  </si>
  <si>
    <t>2C</t>
  </si>
  <si>
    <t>4D</t>
  </si>
  <si>
    <t>5D</t>
  </si>
  <si>
    <t>HĐTN-CC</t>
  </si>
  <si>
    <t>TNXH-1A-Diệp</t>
  </si>
  <si>
    <t>MT-1A-Thùy</t>
  </si>
  <si>
    <t>Toán</t>
  </si>
  <si>
    <t>HĐTN-1A-Tuyến</t>
  </si>
  <si>
    <t>TA-1A-Thu</t>
  </si>
  <si>
    <t>HĐTN-SHL</t>
  </si>
  <si>
    <t>GDTC</t>
  </si>
  <si>
    <t>MT-1B-Thùy</t>
  </si>
  <si>
    <t>TA-1B-Thu</t>
  </si>
  <si>
    <t>TNXH-1C-Diệp</t>
  </si>
  <si>
    <t>HĐTN-1C-Tuyến</t>
  </si>
  <si>
    <t>Đ.Đ-1C-Diệp</t>
  </si>
  <si>
    <t>MT-1C-Thùy</t>
  </si>
  <si>
    <t>TA-1C-Thảo</t>
  </si>
  <si>
    <t>AN-2A-Tuyến</t>
  </si>
  <si>
    <t>TNXH-2A-Tâm</t>
  </si>
  <si>
    <t>GDTC-2A-Cường</t>
  </si>
  <si>
    <t>MT-2A-Thùy</t>
  </si>
  <si>
    <t>TA-2A-Quyên</t>
  </si>
  <si>
    <t>Đ.Đ-2A-Tâm</t>
  </si>
  <si>
    <t>GDTC-2A-Tâm</t>
  </si>
  <si>
    <t>HĐTN-2A-Tuyến</t>
  </si>
  <si>
    <t>GDTC-2B-Cường</t>
  </si>
  <si>
    <t>AN-2B-Tuyến</t>
  </si>
  <si>
    <t>TNXH-2B-Tâm</t>
  </si>
  <si>
    <t>HĐTN-2B-Tuyến</t>
  </si>
  <si>
    <t>MT-2B-Thùy</t>
  </si>
  <si>
    <t>GDTC-2B-Tâm</t>
  </si>
  <si>
    <t>TA-2B-Quyên</t>
  </si>
  <si>
    <t>TNXH-2C-Tâm</t>
  </si>
  <si>
    <t>GDTC-2C-Cường</t>
  </si>
  <si>
    <t>MT-2C-Thùy</t>
  </si>
  <si>
    <t>AN-2C-Tuyến</t>
  </si>
  <si>
    <t>HĐTN-2C-Tuyến</t>
  </si>
  <si>
    <t>GDTC-2C-Tâm</t>
  </si>
  <si>
    <t>TA-3A-Thu</t>
  </si>
  <si>
    <t>GDTC-3A-Cường</t>
  </si>
  <si>
    <t>TA-3B-Thu</t>
  </si>
  <si>
    <t>BDT-3B-Diệp</t>
  </si>
  <si>
    <t>GDTC-3B-Cường</t>
  </si>
  <si>
    <t>GDTC-3B-Diệp</t>
  </si>
  <si>
    <t>TA-3C-Thu</t>
  </si>
  <si>
    <t>BDTA-3C-Thu</t>
  </si>
  <si>
    <t>GDTC-3C-Cường</t>
  </si>
  <si>
    <t>KH-4A-Đ.A</t>
  </si>
  <si>
    <t>Tin-4A-Uyên</t>
  </si>
  <si>
    <t>Đ.Đ-4A-Diệp</t>
  </si>
  <si>
    <t>Khoa</t>
  </si>
  <si>
    <t>MT-4A-Thùy</t>
  </si>
  <si>
    <t>AN-4A-THẢO</t>
  </si>
  <si>
    <t>KH-4B-Đ.A</t>
  </si>
  <si>
    <t>Tin-4B-Uyên</t>
  </si>
  <si>
    <t>MT-4B-Thùy</t>
  </si>
  <si>
    <t>Tin-4C-Uyên</t>
  </si>
  <si>
    <t>GDTC-4C-Tâm</t>
  </si>
  <si>
    <t>TA-4C-Quyên</t>
  </si>
  <si>
    <t>Tin-4D-Uyên</t>
  </si>
  <si>
    <t>GDTC-4D-Cường</t>
  </si>
  <si>
    <t>TA-4D-Quyên</t>
  </si>
  <si>
    <t>GDTC-5A-Cường</t>
  </si>
  <si>
    <t>TA-5A-Thảo</t>
  </si>
  <si>
    <t>Tin-5A-Uyên</t>
  </si>
  <si>
    <t>AN-5A-THẢO</t>
  </si>
  <si>
    <t>MT-5A-Thùy</t>
  </si>
  <si>
    <t>Đ.Đ-5A-Diệp</t>
  </si>
  <si>
    <t>HĐTN-5A-Tuyến</t>
  </si>
  <si>
    <t>GDTC-5B-Cường</t>
  </si>
  <si>
    <t>TA-5B-Thảo</t>
  </si>
  <si>
    <t>MT-5B-Thùy</t>
  </si>
  <si>
    <t>Tin-5B-Uyên</t>
  </si>
  <si>
    <t>AN-5B-THẢO</t>
  </si>
  <si>
    <t>GDTC-5C-Cường</t>
  </si>
  <si>
    <t>HĐTN-5C-Tuyến</t>
  </si>
  <si>
    <t>MT-5C-Thùy</t>
  </si>
  <si>
    <t>Tin-5C-Uyên</t>
  </si>
  <si>
    <t>AN-5C-THẢO</t>
  </si>
  <si>
    <t>MT-5D-Thùy</t>
  </si>
  <si>
    <t>Tin-5D-Uyên</t>
  </si>
  <si>
    <t>GDTC-5D-Cường</t>
  </si>
  <si>
    <t>BDTV-1A-Diệp</t>
  </si>
  <si>
    <t>GDTC-1A-Cường</t>
  </si>
  <si>
    <t>AN-1A-Tuyến</t>
  </si>
  <si>
    <t>BDAN-1A-Tuyến</t>
  </si>
  <si>
    <t>BDMT-1A-Thùy</t>
  </si>
  <si>
    <t>AN-1B-Tuyến</t>
  </si>
  <si>
    <t>BDTV-1B-Diệp</t>
  </si>
  <si>
    <t>GDTC-1B-Cường</t>
  </si>
  <si>
    <t>HĐTN-1B-Tuyến</t>
  </si>
  <si>
    <t>BDMT-1B-Thùy</t>
  </si>
  <si>
    <t>BDAN-1B-Tuyến</t>
  </si>
  <si>
    <t>GDTC-1C-Cường</t>
  </si>
  <si>
    <t>AN-1C-Tuyến</t>
  </si>
  <si>
    <t>BDTV-1C-Diệp</t>
  </si>
  <si>
    <t>BDAN-1C-Tuyến</t>
  </si>
  <si>
    <t>BDMT-1C-Thùy</t>
  </si>
  <si>
    <t>BDMT-2A-Thùy</t>
  </si>
  <si>
    <t>BDTV</t>
  </si>
  <si>
    <t>BDT</t>
  </si>
  <si>
    <t>BDT-2B-Tâm</t>
  </si>
  <si>
    <t>BDTV-2B-Tâm</t>
  </si>
  <si>
    <t>BDMT-2B-Thùy</t>
  </si>
  <si>
    <t>Đ.Đ-2B-Tâm</t>
  </si>
  <si>
    <t>BDMT-2C-Thùy</t>
  </si>
  <si>
    <t>Đ.Đ-2C-Tâm</t>
  </si>
  <si>
    <t>Tin-3A-Uyên</t>
  </si>
  <si>
    <t>BDTA-3A-Thu</t>
  </si>
  <si>
    <t>AN-3A-Tuyến</t>
  </si>
  <si>
    <t>MT-3A-Thùy</t>
  </si>
  <si>
    <t>BDT-3A-Diệp</t>
  </si>
  <si>
    <t>BDTA-3B-Thu</t>
  </si>
  <si>
    <t>Tin-3B-Uyên</t>
  </si>
  <si>
    <t>MT-3B-Thùy</t>
  </si>
  <si>
    <t>AN-3B-Tuyến</t>
  </si>
  <si>
    <t>Tin-3C-Uyên</t>
  </si>
  <si>
    <t>AN-3C-Tuyến</t>
  </si>
  <si>
    <t>MT-3C-Thùy</t>
  </si>
  <si>
    <t>BDT-3C-Diệp</t>
  </si>
  <si>
    <t>GDTC-4A-Cường</t>
  </si>
  <si>
    <t>GDTC-4B-Cường</t>
  </si>
  <si>
    <t>AN-4B-Tuyến</t>
  </si>
  <si>
    <t>KH-4C-Đ.A</t>
  </si>
  <si>
    <t>BDT-4C-Diệp</t>
  </si>
  <si>
    <t>MT-4C-Thùy</t>
  </si>
  <si>
    <t>GDTC-4C-Cường</t>
  </si>
  <si>
    <t>AN-4C-THẢO</t>
  </si>
  <si>
    <t>KH-4D-Đ.A</t>
  </si>
  <si>
    <t>AN-4D-Tuyến</t>
  </si>
  <si>
    <t>MT-4D-Thùy</t>
  </si>
  <si>
    <t>GDTC-4D-Tâm</t>
  </si>
  <si>
    <t>BDTA-5A-Thảo</t>
  </si>
  <si>
    <t>BDTA-5B-Thảo</t>
  </si>
  <si>
    <t>BDTA-5C-Thảo</t>
  </si>
  <si>
    <t>BDTA-5D-Thảo</t>
  </si>
  <si>
    <t>AN-5D-THẢO</t>
  </si>
  <si>
    <t>THỜI KHÓA BIỂU NĂM HỌC 2024-2025</t>
  </si>
  <si>
    <t>BDTV.T1</t>
  </si>
  <si>
    <t>BDTV.T2</t>
  </si>
  <si>
    <t>BDTV.T3</t>
  </si>
  <si>
    <t>BDT.T1</t>
  </si>
  <si>
    <t>BDT.T2</t>
  </si>
  <si>
    <t>T.A</t>
  </si>
  <si>
    <t>BDTA</t>
  </si>
  <si>
    <t>TN XH</t>
  </si>
  <si>
    <t>LS&amp; ĐL</t>
  </si>
  <si>
    <t>KH</t>
  </si>
  <si>
    <t>GDTC T1</t>
  </si>
  <si>
    <t>GDTC T2</t>
  </si>
  <si>
    <t>Âm nhạc</t>
  </si>
  <si>
    <t>BDAN</t>
  </si>
  <si>
    <t>Mĩ thuật</t>
  </si>
  <si>
    <t>BDMT</t>
  </si>
  <si>
    <t>Tiết thực dạy</t>
  </si>
  <si>
    <t>CN LỚP</t>
  </si>
  <si>
    <t>Kiêm nhiệm/ Giảm trừ</t>
  </si>
  <si>
    <t>Số tiết tiêu chuẩn</t>
  </si>
  <si>
    <t>Thừa/ Thiếu</t>
  </si>
  <si>
    <t>Ghi chú</t>
  </si>
  <si>
    <t>Khối 1</t>
  </si>
  <si>
    <t>Trần Thị Hoàn</t>
  </si>
  <si>
    <t>TTCM</t>
  </si>
  <si>
    <t>Diệp</t>
  </si>
  <si>
    <t>Thu</t>
  </si>
  <si>
    <t>Cường</t>
  </si>
  <si>
    <t>Tâm</t>
  </si>
  <si>
    <t>Tuyến</t>
  </si>
  <si>
    <t>Thùy</t>
  </si>
  <si>
    <t>Nguyễn Thị Thúy</t>
  </si>
  <si>
    <t>TPCM</t>
  </si>
  <si>
    <t>Vũ Thị Bảo</t>
  </si>
  <si>
    <t>PCTCĐ</t>
  </si>
  <si>
    <t>Thảo</t>
  </si>
  <si>
    <t>Khối 2</t>
  </si>
  <si>
    <t>Nguyễn Thị Hoài</t>
  </si>
  <si>
    <t>Quyên</t>
  </si>
  <si>
    <t>Lê Thị Lan</t>
  </si>
  <si>
    <t>Nguyễn Thị Hải Lý</t>
  </si>
  <si>
    <t>Khối 3</t>
  </si>
  <si>
    <t>Nguyễn Thị Phương</t>
  </si>
  <si>
    <t>Uyên</t>
  </si>
  <si>
    <t>Nguyễn Thị Thảo</t>
  </si>
  <si>
    <t>Đỗ Thị Kim Yến</t>
  </si>
  <si>
    <t>Khối 4</t>
  </si>
  <si>
    <t>Đỗ Thị Dung</t>
  </si>
  <si>
    <t>TBTTND</t>
  </si>
  <si>
    <t>Thảo-AN</t>
  </si>
  <si>
    <t>Nguyễn Thị Tâm</t>
  </si>
  <si>
    <t>Ngô Thị Ngọc Mai</t>
  </si>
  <si>
    <t>HĐ</t>
  </si>
  <si>
    <t>Khối 5</t>
  </si>
  <si>
    <t>Phạm Thị Lê</t>
  </si>
  <si>
    <t>Hương</t>
  </si>
  <si>
    <t>Ng. Thị Xuân</t>
  </si>
  <si>
    <t>Ng.Thị Huyền Trang</t>
  </si>
  <si>
    <t>Khổng Thị Hòa</t>
  </si>
  <si>
    <t>Nguyễn Thị Thu</t>
  </si>
  <si>
    <t>TA-UVCĐ</t>
  </si>
  <si>
    <t>Lê Thị Quyên</t>
  </si>
  <si>
    <t>Ng. Thị Minh Thảo</t>
  </si>
  <si>
    <t>Nguyễn Thị Uyên</t>
  </si>
  <si>
    <t>Trần Văn Cường</t>
  </si>
  <si>
    <t>Chu Minh Thùy</t>
  </si>
  <si>
    <t xml:space="preserve">Bùi Thị Tuyến </t>
  </si>
  <si>
    <t>AN</t>
  </si>
  <si>
    <t>TPT-AN</t>
  </si>
  <si>
    <t>Lê Thị Ngọc Diệp</t>
  </si>
  <si>
    <t>Lê Thị Thu Hương</t>
  </si>
  <si>
    <t>HT</t>
  </si>
  <si>
    <t>PHT</t>
  </si>
  <si>
    <t>TỔNG CỘNG</t>
  </si>
  <si>
    <t>2A - Hoài</t>
  </si>
  <si>
    <t>1C - Bảo</t>
  </si>
  <si>
    <t>1B - Thuý</t>
  </si>
  <si>
    <t>1A - Hoàn</t>
  </si>
  <si>
    <t>2C - Lý</t>
  </si>
  <si>
    <t>3A-Phương</t>
  </si>
  <si>
    <t>3B-Thảo</t>
  </si>
  <si>
    <t>3C-Yến</t>
  </si>
  <si>
    <t>4A-Dung</t>
  </si>
  <si>
    <t>4B-Tâm</t>
  </si>
  <si>
    <t>4C-Ngô Mai</t>
  </si>
  <si>
    <t>5A-Lê</t>
  </si>
  <si>
    <t>5B-Xuân</t>
  </si>
  <si>
    <t>5C-Trang</t>
  </si>
  <si>
    <t>5D-Hoà</t>
  </si>
  <si>
    <t>2B - Lan</t>
  </si>
  <si>
    <t>STT</t>
  </si>
  <si>
    <t>HỌ TÊN</t>
  </si>
  <si>
    <t>CHỨC VỤ</t>
  </si>
  <si>
    <t>LỚP</t>
  </si>
  <si>
    <t>Tiết</t>
  </si>
  <si>
    <t>TRƯỜNG TIỂU HỌC YÊN THỌ</t>
  </si>
  <si>
    <t xml:space="preserve">BDTV </t>
  </si>
  <si>
    <t>HĐTN-4A-Tuyến</t>
  </si>
  <si>
    <t>BDTV-5A-Diệp</t>
  </si>
  <si>
    <t>Ngô Thị Hồng Thắm</t>
  </si>
  <si>
    <t>4D-Thắm</t>
  </si>
  <si>
    <t>Toán-KTĐK</t>
  </si>
  <si>
    <t>CN-KTĐK</t>
  </si>
  <si>
    <t>TA-KTĐK</t>
  </si>
  <si>
    <t>KHOA-KTĐK</t>
  </si>
  <si>
    <t>TV-KTĐK</t>
  </si>
  <si>
    <t>Sử,Địa-KTĐK</t>
  </si>
  <si>
    <t>Phương</t>
  </si>
  <si>
    <t>Yến</t>
  </si>
  <si>
    <t>Lan</t>
  </si>
  <si>
    <t>Lý</t>
  </si>
  <si>
    <t>Hoài</t>
  </si>
  <si>
    <t>Lê</t>
  </si>
  <si>
    <t>Xuân</t>
  </si>
  <si>
    <t>Trang</t>
  </si>
  <si>
    <t>Mai</t>
  </si>
  <si>
    <t>Dung</t>
  </si>
  <si>
    <t>Hòa</t>
  </si>
  <si>
    <t>Khoa-KTCK</t>
  </si>
  <si>
    <t>TV-KTCK</t>
  </si>
  <si>
    <t>Toán-KTCK</t>
  </si>
  <si>
    <t>LS&amp;ĐL-KTCK</t>
  </si>
  <si>
    <t>TA-KTCK</t>
  </si>
  <si>
    <t>TUẦN 34</t>
  </si>
  <si>
    <t>TA-3C-Thu (Thảo)</t>
  </si>
  <si>
    <t>TA-4A-Quyên (Thảo)</t>
  </si>
  <si>
    <t>TA-4B-Quyên (Thảo)</t>
  </si>
  <si>
    <t>TA-4B-Quyên  (Thảo)</t>
  </si>
  <si>
    <t>TA-2C-Quyên (Thảo)</t>
  </si>
  <si>
    <t>TA-5C-Thảo (Thu)</t>
  </si>
  <si>
    <t>TA-5D-Thảo (Quyên)</t>
  </si>
  <si>
    <t>Toán (Thắm)</t>
  </si>
  <si>
    <t>TV (Thắm)</t>
  </si>
  <si>
    <t>LS&amp;ĐL (Thắm)</t>
  </si>
  <si>
    <t>Toán (Mai)</t>
  </si>
  <si>
    <t>TV (Mai)</t>
  </si>
  <si>
    <t>LS&amp;ĐL (Mai)</t>
  </si>
  <si>
    <t>Toán (Tâm)</t>
  </si>
  <si>
    <t>LS&amp;ĐL (Tâm)</t>
  </si>
  <si>
    <t>TV-L.H (Tâm)</t>
  </si>
  <si>
    <t>TV (Tâm)</t>
  </si>
  <si>
    <t>Toán (Diệp)</t>
  </si>
  <si>
    <t>TV-L.H  (Diệp)</t>
  </si>
  <si>
    <t>LS&amp;ĐL  (Diệp)</t>
  </si>
  <si>
    <t>TV  (Diệp)</t>
  </si>
  <si>
    <t>DANH SÁCH PHÂN CÔNG COI, CHẤM KIỂM TRA CUỐI HỌC KỲ I NĂM HỌC 2024-2025</t>
  </si>
  <si>
    <t> STT</t>
  </si>
  <si>
    <t>KHỐI</t>
  </si>
  <si>
    <t>Lớp</t>
  </si>
  <si>
    <t>Coi</t>
  </si>
  <si>
    <t>Chấm</t>
  </si>
  <si>
    <t>Sử Địa</t>
  </si>
  <si>
    <t>Yên Thọ, ngày ... tháng 5 năm 2025</t>
  </si>
  <si>
    <t>HIỆU TRƯỞNG</t>
  </si>
  <si>
    <t>Thứ ba ngày 13/5/2025</t>
  </si>
  <si>
    <t>Thứ hai ngày 12/5/2025</t>
  </si>
  <si>
    <t>Thứ tư ngày 14/5/2025</t>
  </si>
  <si>
    <t>Thứ năm ngày 15/5/2025</t>
  </si>
  <si>
    <t>Thảo 2, Thu 1</t>
  </si>
  <si>
    <t>Tâm 3</t>
  </si>
  <si>
    <t>Tâm 2</t>
  </si>
  <si>
    <t>Diệp 3</t>
  </si>
  <si>
    <t>Diệp 2</t>
  </si>
  <si>
    <t>Thắm</t>
  </si>
  <si>
    <t>Mai 4</t>
  </si>
  <si>
    <t>Thắm 4</t>
  </si>
  <si>
    <t>Mai 2</t>
  </si>
  <si>
    <t>Thắm 2</t>
  </si>
  <si>
    <t>Nguyễn Ninh Tâm</t>
  </si>
  <si>
    <t>Khoa - Mai</t>
  </si>
  <si>
    <t>Đ.Đ-Diệp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</si>
</sst>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12"/>
      <color rgb="FF0000CC"/>
      <name val="Times New Roman"/>
      <family val="1"/>
    </font>
    <font>
      <sz val="12"/>
      <color rgb="FF0000CC"/>
      <name val="Times New Roman"/>
      <family val="1"/>
    </font>
    <font>
      <b/>
      <sz val="12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rgb="FF000000"/>
      </patternFill>
    </fill>
    <fill>
      <patternFill patternType="solid">
        <fgColor rgb="FF9966FF"/>
        <bgColor rgb="FF000000"/>
      </patternFill>
    </fill>
    <fill>
      <patternFill patternType="solid">
        <fgColor rgb="FF66CCFF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FF33CC"/>
        <bgColor rgb="FF000000"/>
      </patternFill>
    </fill>
    <fill>
      <patternFill patternType="solid">
        <fgColor rgb="FFFF33CC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3399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66FF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3" borderId="4" xfId="0" applyFont="1" applyFill="1" applyBorder="1" applyAlignment="1">
      <alignment horizontal="center" vertical="center" wrapText="1"/>
    </xf>
    <xf numFmtId="0" fontId="1" fillId="5" borderId="0" xfId="0" applyFont="1" applyFill="1"/>
    <xf numFmtId="0" fontId="5" fillId="5" borderId="7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4" fillId="5" borderId="7" xfId="0" applyFont="1" applyFill="1" applyBorder="1"/>
    <xf numFmtId="0" fontId="5" fillId="6" borderId="7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 wrapText="1"/>
    </xf>
    <xf numFmtId="0" fontId="1" fillId="5" borderId="7" xfId="0" applyFont="1" applyFill="1" applyBorder="1"/>
    <xf numFmtId="0" fontId="3" fillId="5" borderId="7" xfId="0" applyFont="1" applyFill="1" applyBorder="1" applyAlignment="1">
      <alignment vertical="center"/>
    </xf>
    <xf numFmtId="0" fontId="2" fillId="5" borderId="7" xfId="0" applyFont="1" applyFill="1" applyBorder="1"/>
    <xf numFmtId="0" fontId="4" fillId="5" borderId="7" xfId="0" applyFont="1" applyFill="1" applyBorder="1" applyAlignment="1">
      <alignment vertical="center"/>
    </xf>
    <xf numFmtId="0" fontId="9" fillId="5" borderId="7" xfId="0" applyFont="1" applyFill="1" applyBorder="1" applyAlignment="1">
      <alignment vertical="center" wrapText="1"/>
    </xf>
    <xf numFmtId="0" fontId="1" fillId="6" borderId="7" xfId="0" applyFont="1" applyFill="1" applyBorder="1"/>
    <xf numFmtId="11" fontId="1" fillId="5" borderId="7" xfId="0" quotePrefix="1" applyNumberFormat="1" applyFont="1" applyFill="1" applyBorder="1"/>
    <xf numFmtId="0" fontId="2" fillId="5" borderId="0" xfId="0" applyFont="1" applyFill="1"/>
    <xf numFmtId="0" fontId="5" fillId="10" borderId="7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11" fontId="4" fillId="5" borderId="7" xfId="0" quotePrefix="1" applyNumberFormat="1" applyFont="1" applyFill="1" applyBorder="1"/>
    <xf numFmtId="0" fontId="4" fillId="6" borderId="7" xfId="0" applyFont="1" applyFill="1" applyBorder="1"/>
    <xf numFmtId="0" fontId="9" fillId="5" borderId="7" xfId="0" applyFont="1" applyFill="1" applyBorder="1"/>
    <xf numFmtId="0" fontId="4" fillId="5" borderId="0" xfId="0" applyFont="1" applyFill="1"/>
    <xf numFmtId="0" fontId="5" fillId="16" borderId="7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19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22" borderId="7" xfId="0" applyFont="1" applyFill="1" applyBorder="1" applyAlignment="1">
      <alignment horizontal="center" vertical="center" wrapText="1"/>
    </xf>
    <xf numFmtId="0" fontId="5" fillId="21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5" fillId="23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12" borderId="13" xfId="0" applyFont="1" applyFill="1" applyBorder="1" applyAlignment="1">
      <alignment horizontal="center" vertical="center" wrapText="1"/>
    </xf>
    <xf numFmtId="0" fontId="5" fillId="19" borderId="13" xfId="0" applyFont="1" applyFill="1" applyBorder="1" applyAlignment="1">
      <alignment horizontal="center" vertical="center" wrapText="1"/>
    </xf>
    <xf numFmtId="0" fontId="5" fillId="21" borderId="13" xfId="0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16" borderId="13" xfId="0" applyFont="1" applyFill="1" applyBorder="1" applyAlignment="1">
      <alignment horizontal="center" vertical="center" wrapText="1"/>
    </xf>
    <xf numFmtId="0" fontId="5" fillId="15" borderId="13" xfId="0" applyFont="1" applyFill="1" applyBorder="1" applyAlignment="1">
      <alignment horizontal="center" vertical="center" wrapText="1"/>
    </xf>
    <xf numFmtId="0" fontId="5" fillId="22" borderId="13" xfId="0" applyFont="1" applyFill="1" applyBorder="1" applyAlignment="1">
      <alignment horizontal="center" vertical="center" wrapText="1"/>
    </xf>
    <xf numFmtId="0" fontId="5" fillId="18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19" borderId="14" xfId="0" applyFont="1" applyFill="1" applyBorder="1" applyAlignment="1">
      <alignment horizontal="center" vertical="center" wrapText="1"/>
    </xf>
    <xf numFmtId="0" fontId="5" fillId="21" borderId="14" xfId="0" applyFont="1" applyFill="1" applyBorder="1" applyAlignment="1">
      <alignment horizontal="center" vertical="center" wrapText="1"/>
    </xf>
    <xf numFmtId="0" fontId="5" fillId="15" borderId="14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5" fillId="16" borderId="14" xfId="0" applyFont="1" applyFill="1" applyBorder="1" applyAlignment="1">
      <alignment horizontal="center" vertical="center" wrapText="1"/>
    </xf>
    <xf numFmtId="0" fontId="5" fillId="12" borderId="14" xfId="0" applyFont="1" applyFill="1" applyBorder="1" applyAlignment="1">
      <alignment horizontal="center" vertical="center" wrapText="1"/>
    </xf>
    <xf numFmtId="0" fontId="5" fillId="18" borderId="14" xfId="0" applyFont="1" applyFill="1" applyBorder="1" applyAlignment="1">
      <alignment horizontal="center" vertical="center" wrapText="1"/>
    </xf>
    <xf numFmtId="0" fontId="5" fillId="22" borderId="14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9" fillId="21" borderId="13" xfId="0" applyFont="1" applyFill="1" applyBorder="1" applyAlignment="1">
      <alignment horizontal="center" vertical="center" wrapText="1"/>
    </xf>
    <xf numFmtId="0" fontId="5" fillId="13" borderId="14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23" borderId="14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9" fillId="21" borderId="14" xfId="0" applyFont="1" applyFill="1" applyBorder="1" applyAlignment="1">
      <alignment horizontal="center" vertical="center" wrapText="1"/>
    </xf>
    <xf numFmtId="0" fontId="5" fillId="19" borderId="12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20" borderId="14" xfId="0" applyFont="1" applyFill="1" applyBorder="1" applyAlignment="1">
      <alignment horizontal="center" vertical="center" wrapText="1"/>
    </xf>
    <xf numFmtId="0" fontId="9" fillId="21" borderId="7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20" borderId="13" xfId="0" applyFont="1" applyFill="1" applyBorder="1" applyAlignment="1">
      <alignment horizontal="center" vertical="center" wrapText="1"/>
    </xf>
    <xf numFmtId="0" fontId="10" fillId="24" borderId="13" xfId="0" applyFont="1" applyFill="1" applyBorder="1" applyAlignment="1">
      <alignment horizontal="center" vertical="center" wrapText="1"/>
    </xf>
    <xf numFmtId="0" fontId="11" fillId="25" borderId="13" xfId="0" applyFont="1" applyFill="1" applyBorder="1" applyAlignment="1">
      <alignment horizontal="center"/>
    </xf>
    <xf numFmtId="0" fontId="11" fillId="26" borderId="7" xfId="0" applyFont="1" applyFill="1" applyBorder="1" applyAlignment="1">
      <alignment horizontal="center"/>
    </xf>
    <xf numFmtId="0" fontId="10" fillId="24" borderId="7" xfId="0" applyFont="1" applyFill="1" applyBorder="1" applyAlignment="1">
      <alignment horizontal="center" vertical="center" wrapText="1"/>
    </xf>
    <xf numFmtId="0" fontId="11" fillId="27" borderId="7" xfId="0" applyFont="1" applyFill="1" applyBorder="1" applyAlignment="1">
      <alignment horizontal="center"/>
    </xf>
    <xf numFmtId="0" fontId="11" fillId="28" borderId="7" xfId="0" applyFont="1" applyFill="1" applyBorder="1" applyAlignment="1">
      <alignment horizontal="center"/>
    </xf>
    <xf numFmtId="0" fontId="11" fillId="0" borderId="14" xfId="0" applyFont="1" applyBorder="1"/>
    <xf numFmtId="0" fontId="11" fillId="28" borderId="14" xfId="0" applyFont="1" applyFill="1" applyBorder="1" applyAlignment="1">
      <alignment horizontal="center"/>
    </xf>
    <xf numFmtId="0" fontId="11" fillId="0" borderId="13" xfId="0" applyFont="1" applyBorder="1" applyAlignment="1">
      <alignment vertical="center"/>
    </xf>
    <xf numFmtId="0" fontId="11" fillId="28" borderId="13" xfId="0" applyFont="1" applyFill="1" applyBorder="1" applyAlignment="1">
      <alignment horizontal="center"/>
    </xf>
    <xf numFmtId="0" fontId="11" fillId="0" borderId="7" xfId="0" applyFont="1" applyBorder="1" applyAlignment="1">
      <alignment vertical="center"/>
    </xf>
    <xf numFmtId="0" fontId="11" fillId="7" borderId="7" xfId="0" applyFont="1" applyFill="1" applyBorder="1" applyAlignment="1">
      <alignment horizontal="center"/>
    </xf>
    <xf numFmtId="0" fontId="11" fillId="0" borderId="7" xfId="0" applyFont="1" applyBorder="1"/>
    <xf numFmtId="0" fontId="12" fillId="0" borderId="14" xfId="0" applyFont="1" applyBorder="1" applyAlignment="1">
      <alignment horizontal="center"/>
    </xf>
    <xf numFmtId="0" fontId="12" fillId="0" borderId="14" xfId="0" applyFont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 wrapText="1"/>
    </xf>
    <xf numFmtId="0" fontId="4" fillId="21" borderId="7" xfId="0" applyFont="1" applyFill="1" applyBorder="1" applyAlignment="1">
      <alignment horizontal="center" vertical="center" wrapText="1"/>
    </xf>
    <xf numFmtId="0" fontId="4" fillId="21" borderId="13" xfId="0" applyFont="1" applyFill="1" applyBorder="1" applyAlignment="1">
      <alignment horizontal="center" vertical="center" wrapText="1"/>
    </xf>
    <xf numFmtId="0" fontId="4" fillId="22" borderId="7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21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1" fillId="25" borderId="14" xfId="0" applyFont="1" applyFill="1" applyBorder="1" applyAlignment="1">
      <alignment horizontal="center"/>
    </xf>
    <xf numFmtId="0" fontId="9" fillId="8" borderId="14" xfId="0" applyFont="1" applyFill="1" applyBorder="1" applyAlignment="1">
      <alignment horizontal="center" vertical="center" wrapText="1"/>
    </xf>
    <xf numFmtId="0" fontId="11" fillId="0" borderId="13" xfId="0" applyFont="1" applyBorder="1"/>
    <xf numFmtId="0" fontId="5" fillId="17" borderId="14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3" fillId="5" borderId="0" xfId="0" applyFont="1" applyFill="1"/>
    <xf numFmtId="0" fontId="14" fillId="5" borderId="0" xfId="0" applyFont="1" applyFill="1"/>
    <xf numFmtId="0" fontId="13" fillId="5" borderId="7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13" fillId="3" borderId="5" xfId="0" applyFont="1" applyFill="1" applyBorder="1" applyAlignment="1">
      <alignment vertical="center"/>
    </xf>
    <xf numFmtId="0" fontId="14" fillId="5" borderId="8" xfId="0" applyFont="1" applyFill="1" applyBorder="1" applyAlignment="1">
      <alignment horizontal="right" wrapText="1"/>
    </xf>
    <xf numFmtId="0" fontId="14" fillId="3" borderId="5" xfId="0" applyFont="1" applyFill="1" applyBorder="1" applyAlignment="1">
      <alignment vertical="center"/>
    </xf>
    <xf numFmtId="0" fontId="14" fillId="5" borderId="8" xfId="0" quotePrefix="1" applyFont="1" applyFill="1" applyBorder="1" applyAlignment="1">
      <alignment horizontal="right" wrapText="1"/>
    </xf>
    <xf numFmtId="0" fontId="14" fillId="3" borderId="24" xfId="0" applyFont="1" applyFill="1" applyBorder="1" applyAlignment="1">
      <alignment vertical="center"/>
    </xf>
    <xf numFmtId="0" fontId="13" fillId="3" borderId="25" xfId="0" applyFont="1" applyFill="1" applyBorder="1" applyAlignment="1">
      <alignment vertical="center"/>
    </xf>
    <xf numFmtId="0" fontId="14" fillId="5" borderId="7" xfId="0" applyFont="1" applyFill="1" applyBorder="1" applyAlignment="1">
      <alignment vertical="center" wrapText="1"/>
    </xf>
    <xf numFmtId="0" fontId="14" fillId="5" borderId="9" xfId="0" applyFont="1" applyFill="1" applyBorder="1" applyAlignment="1">
      <alignment vertical="center" wrapText="1"/>
    </xf>
    <xf numFmtId="0" fontId="14" fillId="5" borderId="7" xfId="0" applyFont="1" applyFill="1" applyBorder="1"/>
    <xf numFmtId="0" fontId="14" fillId="5" borderId="7" xfId="0" applyFont="1" applyFill="1" applyBorder="1" applyAlignment="1">
      <alignment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right" wrapText="1"/>
    </xf>
    <xf numFmtId="0" fontId="2" fillId="14" borderId="8" xfId="0" applyFont="1" applyFill="1" applyBorder="1" applyAlignment="1">
      <alignment vertical="center" wrapText="1"/>
    </xf>
    <xf numFmtId="0" fontId="2" fillId="14" borderId="8" xfId="0" applyFont="1" applyFill="1" applyBorder="1" applyAlignment="1">
      <alignment horizontal="center" vertical="center" wrapText="1"/>
    </xf>
    <xf numFmtId="0" fontId="2" fillId="14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16" fontId="13" fillId="5" borderId="7" xfId="0" quotePrefix="1" applyNumberFormat="1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14" fillId="5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33"/>
      <color rgb="FFFFFFFF"/>
      <color rgb="FF0000CC"/>
      <color rgb="FF3399FF"/>
      <color rgb="FFFF33CC"/>
      <color rgb="FFFF9900"/>
      <color rgb="FFFF3300"/>
      <color rgb="FF00FF00"/>
      <color rgb="FF99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6"/>
  <sheetViews>
    <sheetView zoomScale="85" zoomScaleNormal="85" workbookViewId="0">
      <pane xSplit="5" ySplit="2" topLeftCell="F21" activePane="bottomRight" state="frozen"/>
      <selection pane="topRight" activeCell="F1" sqref="F1"/>
      <selection pane="bottomLeft" activeCell="A3" sqref="A3"/>
      <selection pane="bottomRight" activeCell="T39" sqref="T39"/>
    </sheetView>
  </sheetViews>
  <sheetFormatPr defaultRowHeight="15.6"/>
  <cols>
    <col min="1" max="1" width="3.5546875" style="2" bestFit="1" customWidth="1"/>
    <col min="2" max="2" width="21.33203125" style="2" bestFit="1" customWidth="1"/>
    <col min="3" max="3" width="11.33203125" style="2" bestFit="1" customWidth="1"/>
    <col min="4" max="5" width="4.6640625" style="2" bestFit="1" customWidth="1"/>
    <col min="6" max="6" width="7.5546875" style="2" bestFit="1" customWidth="1"/>
    <col min="7" max="7" width="10.5546875" style="2" hidden="1" customWidth="1"/>
    <col min="8" max="8" width="8.5546875" style="2" hidden="1" customWidth="1"/>
    <col min="9" max="9" width="7.33203125" style="2" hidden="1" customWidth="1"/>
    <col min="10" max="10" width="7.33203125" style="2" customWidth="1"/>
    <col min="11" max="11" width="6.109375" style="2" bestFit="1" customWidth="1"/>
    <col min="12" max="12" width="7.5546875" style="2" customWidth="1"/>
    <col min="13" max="13" width="8.88671875" style="2" hidden="1" customWidth="1"/>
    <col min="14" max="14" width="6.21875" style="2" hidden="1" customWidth="1"/>
    <col min="15" max="15" width="13.33203125" style="2" bestFit="1" customWidth="1"/>
    <col min="16" max="16" width="7" style="2" hidden="1" customWidth="1"/>
    <col min="17" max="17" width="5.5546875" style="2" bestFit="1" customWidth="1"/>
    <col min="18" max="18" width="8" style="2" bestFit="1" customWidth="1"/>
    <col min="19" max="22" width="6" style="2" bestFit="1" customWidth="1"/>
    <col min="23" max="23" width="8" style="2" customWidth="1"/>
    <col min="24" max="24" width="7.77734375" style="2" customWidth="1"/>
    <col min="25" max="25" width="10.44140625" style="2" bestFit="1" customWidth="1"/>
    <col min="26" max="26" width="7.5546875" style="2" hidden="1" customWidth="1"/>
    <col min="27" max="27" width="10" style="2" bestFit="1" customWidth="1"/>
    <col min="28" max="28" width="8" style="2" bestFit="1" customWidth="1"/>
    <col min="29" max="29" width="11.5546875" style="2" hidden="1" customWidth="1"/>
    <col min="30" max="30" width="7.5546875" style="2" bestFit="1" customWidth="1"/>
    <col min="31" max="31" width="12.6640625" style="2" bestFit="1" customWidth="1"/>
    <col min="32" max="32" width="9.44140625" style="20" customWidth="1"/>
    <col min="33" max="33" width="4.33203125" style="2" bestFit="1" customWidth="1"/>
    <col min="34" max="34" width="8" style="2" bestFit="1" customWidth="1"/>
    <col min="35" max="35" width="4.6640625" style="2" bestFit="1" customWidth="1"/>
    <col min="36" max="36" width="7.44140625" style="2" bestFit="1" customWidth="1"/>
    <col min="37" max="37" width="8.88671875" style="2" customWidth="1"/>
    <col min="38" max="38" width="10.88671875" style="2" bestFit="1" customWidth="1"/>
    <col min="39" max="258" width="9.109375" style="2"/>
    <col min="259" max="259" width="3.5546875" style="2" bestFit="1" customWidth="1"/>
    <col min="260" max="260" width="21.33203125" style="2" bestFit="1" customWidth="1"/>
    <col min="261" max="261" width="11.33203125" style="2" bestFit="1" customWidth="1"/>
    <col min="262" max="263" width="4.6640625" style="2" bestFit="1" customWidth="1"/>
    <col min="264" max="264" width="7.5546875" style="2" bestFit="1" customWidth="1"/>
    <col min="265" max="267" width="10.5546875" style="2" bestFit="1" customWidth="1"/>
    <col min="268" max="268" width="6.109375" style="2" bestFit="1" customWidth="1"/>
    <col min="269" max="270" width="8.88671875" style="2" bestFit="1" customWidth="1"/>
    <col min="271" max="272" width="7.44140625" style="2" bestFit="1" customWidth="1"/>
    <col min="273" max="273" width="5.5546875" style="2" bestFit="1" customWidth="1"/>
    <col min="274" max="274" width="8" style="2" bestFit="1" customWidth="1"/>
    <col min="275" max="275" width="4" style="2" bestFit="1" customWidth="1"/>
    <col min="276" max="276" width="4.5546875" style="2" bestFit="1" customWidth="1"/>
    <col min="277" max="278" width="6" style="2" bestFit="1" customWidth="1"/>
    <col min="279" max="280" width="10.6640625" style="2" bestFit="1" customWidth="1"/>
    <col min="281" max="281" width="10.44140625" style="2" bestFit="1" customWidth="1"/>
    <col min="282" max="282" width="7.5546875" style="2" bestFit="1" customWidth="1"/>
    <col min="283" max="283" width="10" style="2" bestFit="1" customWidth="1"/>
    <col min="284" max="284" width="8" style="2" bestFit="1" customWidth="1"/>
    <col min="285" max="285" width="11.5546875" style="2" bestFit="1" customWidth="1"/>
    <col min="286" max="286" width="7.5546875" style="2" bestFit="1" customWidth="1"/>
    <col min="287" max="287" width="12.6640625" style="2" bestFit="1" customWidth="1"/>
    <col min="288" max="288" width="14.5546875" style="2" bestFit="1" customWidth="1"/>
    <col min="289" max="289" width="4.33203125" style="2" bestFit="1" customWidth="1"/>
    <col min="290" max="290" width="8" style="2" bestFit="1" customWidth="1"/>
    <col min="291" max="291" width="4.6640625" style="2" bestFit="1" customWidth="1"/>
    <col min="292" max="292" width="7.44140625" style="2" bestFit="1" customWidth="1"/>
    <col min="293" max="293" width="13.5546875" style="2" bestFit="1" customWidth="1"/>
    <col min="294" max="294" width="10.88671875" style="2" bestFit="1" customWidth="1"/>
    <col min="295" max="514" width="9.109375" style="2"/>
    <col min="515" max="515" width="3.5546875" style="2" bestFit="1" customWidth="1"/>
    <col min="516" max="516" width="21.33203125" style="2" bestFit="1" customWidth="1"/>
    <col min="517" max="517" width="11.33203125" style="2" bestFit="1" customWidth="1"/>
    <col min="518" max="519" width="4.6640625" style="2" bestFit="1" customWidth="1"/>
    <col min="520" max="520" width="7.5546875" style="2" bestFit="1" customWidth="1"/>
    <col min="521" max="523" width="10.5546875" style="2" bestFit="1" customWidth="1"/>
    <col min="524" max="524" width="6.109375" style="2" bestFit="1" customWidth="1"/>
    <col min="525" max="526" width="8.88671875" style="2" bestFit="1" customWidth="1"/>
    <col min="527" max="528" width="7.44140625" style="2" bestFit="1" customWidth="1"/>
    <col min="529" max="529" width="5.5546875" style="2" bestFit="1" customWidth="1"/>
    <col min="530" max="530" width="8" style="2" bestFit="1" customWidth="1"/>
    <col min="531" max="531" width="4" style="2" bestFit="1" customWidth="1"/>
    <col min="532" max="532" width="4.5546875" style="2" bestFit="1" customWidth="1"/>
    <col min="533" max="534" width="6" style="2" bestFit="1" customWidth="1"/>
    <col min="535" max="536" width="10.6640625" style="2" bestFit="1" customWidth="1"/>
    <col min="537" max="537" width="10.44140625" style="2" bestFit="1" customWidth="1"/>
    <col min="538" max="538" width="7.5546875" style="2" bestFit="1" customWidth="1"/>
    <col min="539" max="539" width="10" style="2" bestFit="1" customWidth="1"/>
    <col min="540" max="540" width="8" style="2" bestFit="1" customWidth="1"/>
    <col min="541" max="541" width="11.5546875" style="2" bestFit="1" customWidth="1"/>
    <col min="542" max="542" width="7.5546875" style="2" bestFit="1" customWidth="1"/>
    <col min="543" max="543" width="12.6640625" style="2" bestFit="1" customWidth="1"/>
    <col min="544" max="544" width="14.5546875" style="2" bestFit="1" customWidth="1"/>
    <col min="545" max="545" width="4.33203125" style="2" bestFit="1" customWidth="1"/>
    <col min="546" max="546" width="8" style="2" bestFit="1" customWidth="1"/>
    <col min="547" max="547" width="4.6640625" style="2" bestFit="1" customWidth="1"/>
    <col min="548" max="548" width="7.44140625" style="2" bestFit="1" customWidth="1"/>
    <col min="549" max="549" width="13.5546875" style="2" bestFit="1" customWidth="1"/>
    <col min="550" max="550" width="10.88671875" style="2" bestFit="1" customWidth="1"/>
    <col min="551" max="770" width="9.109375" style="2"/>
    <col min="771" max="771" width="3.5546875" style="2" bestFit="1" customWidth="1"/>
    <col min="772" max="772" width="21.33203125" style="2" bestFit="1" customWidth="1"/>
    <col min="773" max="773" width="11.33203125" style="2" bestFit="1" customWidth="1"/>
    <col min="774" max="775" width="4.6640625" style="2" bestFit="1" customWidth="1"/>
    <col min="776" max="776" width="7.5546875" style="2" bestFit="1" customWidth="1"/>
    <col min="777" max="779" width="10.5546875" style="2" bestFit="1" customWidth="1"/>
    <col min="780" max="780" width="6.109375" style="2" bestFit="1" customWidth="1"/>
    <col min="781" max="782" width="8.88671875" style="2" bestFit="1" customWidth="1"/>
    <col min="783" max="784" width="7.44140625" style="2" bestFit="1" customWidth="1"/>
    <col min="785" max="785" width="5.5546875" style="2" bestFit="1" customWidth="1"/>
    <col min="786" max="786" width="8" style="2" bestFit="1" customWidth="1"/>
    <col min="787" max="787" width="4" style="2" bestFit="1" customWidth="1"/>
    <col min="788" max="788" width="4.5546875" style="2" bestFit="1" customWidth="1"/>
    <col min="789" max="790" width="6" style="2" bestFit="1" customWidth="1"/>
    <col min="791" max="792" width="10.6640625" style="2" bestFit="1" customWidth="1"/>
    <col min="793" max="793" width="10.44140625" style="2" bestFit="1" customWidth="1"/>
    <col min="794" max="794" width="7.5546875" style="2" bestFit="1" customWidth="1"/>
    <col min="795" max="795" width="10" style="2" bestFit="1" customWidth="1"/>
    <col min="796" max="796" width="8" style="2" bestFit="1" customWidth="1"/>
    <col min="797" max="797" width="11.5546875" style="2" bestFit="1" customWidth="1"/>
    <col min="798" max="798" width="7.5546875" style="2" bestFit="1" customWidth="1"/>
    <col min="799" max="799" width="12.6640625" style="2" bestFit="1" customWidth="1"/>
    <col min="800" max="800" width="14.5546875" style="2" bestFit="1" customWidth="1"/>
    <col min="801" max="801" width="4.33203125" style="2" bestFit="1" customWidth="1"/>
    <col min="802" max="802" width="8" style="2" bestFit="1" customWidth="1"/>
    <col min="803" max="803" width="4.6640625" style="2" bestFit="1" customWidth="1"/>
    <col min="804" max="804" width="7.44140625" style="2" bestFit="1" customWidth="1"/>
    <col min="805" max="805" width="13.5546875" style="2" bestFit="1" customWidth="1"/>
    <col min="806" max="806" width="10.88671875" style="2" bestFit="1" customWidth="1"/>
    <col min="807" max="1026" width="9.109375" style="2"/>
    <col min="1027" max="1027" width="3.5546875" style="2" bestFit="1" customWidth="1"/>
    <col min="1028" max="1028" width="21.33203125" style="2" bestFit="1" customWidth="1"/>
    <col min="1029" max="1029" width="11.33203125" style="2" bestFit="1" customWidth="1"/>
    <col min="1030" max="1031" width="4.6640625" style="2" bestFit="1" customWidth="1"/>
    <col min="1032" max="1032" width="7.5546875" style="2" bestFit="1" customWidth="1"/>
    <col min="1033" max="1035" width="10.5546875" style="2" bestFit="1" customWidth="1"/>
    <col min="1036" max="1036" width="6.109375" style="2" bestFit="1" customWidth="1"/>
    <col min="1037" max="1038" width="8.88671875" style="2" bestFit="1" customWidth="1"/>
    <col min="1039" max="1040" width="7.44140625" style="2" bestFit="1" customWidth="1"/>
    <col min="1041" max="1041" width="5.5546875" style="2" bestFit="1" customWidth="1"/>
    <col min="1042" max="1042" width="8" style="2" bestFit="1" customWidth="1"/>
    <col min="1043" max="1043" width="4" style="2" bestFit="1" customWidth="1"/>
    <col min="1044" max="1044" width="4.5546875" style="2" bestFit="1" customWidth="1"/>
    <col min="1045" max="1046" width="6" style="2" bestFit="1" customWidth="1"/>
    <col min="1047" max="1048" width="10.6640625" style="2" bestFit="1" customWidth="1"/>
    <col min="1049" max="1049" width="10.44140625" style="2" bestFit="1" customWidth="1"/>
    <col min="1050" max="1050" width="7.5546875" style="2" bestFit="1" customWidth="1"/>
    <col min="1051" max="1051" width="10" style="2" bestFit="1" customWidth="1"/>
    <col min="1052" max="1052" width="8" style="2" bestFit="1" customWidth="1"/>
    <col min="1053" max="1053" width="11.5546875" style="2" bestFit="1" customWidth="1"/>
    <col min="1054" max="1054" width="7.5546875" style="2" bestFit="1" customWidth="1"/>
    <col min="1055" max="1055" width="12.6640625" style="2" bestFit="1" customWidth="1"/>
    <col min="1056" max="1056" width="14.5546875" style="2" bestFit="1" customWidth="1"/>
    <col min="1057" max="1057" width="4.33203125" style="2" bestFit="1" customWidth="1"/>
    <col min="1058" max="1058" width="8" style="2" bestFit="1" customWidth="1"/>
    <col min="1059" max="1059" width="4.6640625" style="2" bestFit="1" customWidth="1"/>
    <col min="1060" max="1060" width="7.44140625" style="2" bestFit="1" customWidth="1"/>
    <col min="1061" max="1061" width="13.5546875" style="2" bestFit="1" customWidth="1"/>
    <col min="1062" max="1062" width="10.88671875" style="2" bestFit="1" customWidth="1"/>
    <col min="1063" max="1282" width="9.109375" style="2"/>
    <col min="1283" max="1283" width="3.5546875" style="2" bestFit="1" customWidth="1"/>
    <col min="1284" max="1284" width="21.33203125" style="2" bestFit="1" customWidth="1"/>
    <col min="1285" max="1285" width="11.33203125" style="2" bestFit="1" customWidth="1"/>
    <col min="1286" max="1287" width="4.6640625" style="2" bestFit="1" customWidth="1"/>
    <col min="1288" max="1288" width="7.5546875" style="2" bestFit="1" customWidth="1"/>
    <col min="1289" max="1291" width="10.5546875" style="2" bestFit="1" customWidth="1"/>
    <col min="1292" max="1292" width="6.109375" style="2" bestFit="1" customWidth="1"/>
    <col min="1293" max="1294" width="8.88671875" style="2" bestFit="1" customWidth="1"/>
    <col min="1295" max="1296" width="7.44140625" style="2" bestFit="1" customWidth="1"/>
    <col min="1297" max="1297" width="5.5546875" style="2" bestFit="1" customWidth="1"/>
    <col min="1298" max="1298" width="8" style="2" bestFit="1" customWidth="1"/>
    <col min="1299" max="1299" width="4" style="2" bestFit="1" customWidth="1"/>
    <col min="1300" max="1300" width="4.5546875" style="2" bestFit="1" customWidth="1"/>
    <col min="1301" max="1302" width="6" style="2" bestFit="1" customWidth="1"/>
    <col min="1303" max="1304" width="10.6640625" style="2" bestFit="1" customWidth="1"/>
    <col min="1305" max="1305" width="10.44140625" style="2" bestFit="1" customWidth="1"/>
    <col min="1306" max="1306" width="7.5546875" style="2" bestFit="1" customWidth="1"/>
    <col min="1307" max="1307" width="10" style="2" bestFit="1" customWidth="1"/>
    <col min="1308" max="1308" width="8" style="2" bestFit="1" customWidth="1"/>
    <col min="1309" max="1309" width="11.5546875" style="2" bestFit="1" customWidth="1"/>
    <col min="1310" max="1310" width="7.5546875" style="2" bestFit="1" customWidth="1"/>
    <col min="1311" max="1311" width="12.6640625" style="2" bestFit="1" customWidth="1"/>
    <col min="1312" max="1312" width="14.5546875" style="2" bestFit="1" customWidth="1"/>
    <col min="1313" max="1313" width="4.33203125" style="2" bestFit="1" customWidth="1"/>
    <col min="1314" max="1314" width="8" style="2" bestFit="1" customWidth="1"/>
    <col min="1315" max="1315" width="4.6640625" style="2" bestFit="1" customWidth="1"/>
    <col min="1316" max="1316" width="7.44140625" style="2" bestFit="1" customWidth="1"/>
    <col min="1317" max="1317" width="13.5546875" style="2" bestFit="1" customWidth="1"/>
    <col min="1318" max="1318" width="10.88671875" style="2" bestFit="1" customWidth="1"/>
    <col min="1319" max="1538" width="9.109375" style="2"/>
    <col min="1539" max="1539" width="3.5546875" style="2" bestFit="1" customWidth="1"/>
    <col min="1540" max="1540" width="21.33203125" style="2" bestFit="1" customWidth="1"/>
    <col min="1541" max="1541" width="11.33203125" style="2" bestFit="1" customWidth="1"/>
    <col min="1542" max="1543" width="4.6640625" style="2" bestFit="1" customWidth="1"/>
    <col min="1544" max="1544" width="7.5546875" style="2" bestFit="1" customWidth="1"/>
    <col min="1545" max="1547" width="10.5546875" style="2" bestFit="1" customWidth="1"/>
    <col min="1548" max="1548" width="6.109375" style="2" bestFit="1" customWidth="1"/>
    <col min="1549" max="1550" width="8.88671875" style="2" bestFit="1" customWidth="1"/>
    <col min="1551" max="1552" width="7.44140625" style="2" bestFit="1" customWidth="1"/>
    <col min="1553" max="1553" width="5.5546875" style="2" bestFit="1" customWidth="1"/>
    <col min="1554" max="1554" width="8" style="2" bestFit="1" customWidth="1"/>
    <col min="1555" max="1555" width="4" style="2" bestFit="1" customWidth="1"/>
    <col min="1556" max="1556" width="4.5546875" style="2" bestFit="1" customWidth="1"/>
    <col min="1557" max="1558" width="6" style="2" bestFit="1" customWidth="1"/>
    <col min="1559" max="1560" width="10.6640625" style="2" bestFit="1" customWidth="1"/>
    <col min="1561" max="1561" width="10.44140625" style="2" bestFit="1" customWidth="1"/>
    <col min="1562" max="1562" width="7.5546875" style="2" bestFit="1" customWidth="1"/>
    <col min="1563" max="1563" width="10" style="2" bestFit="1" customWidth="1"/>
    <col min="1564" max="1564" width="8" style="2" bestFit="1" customWidth="1"/>
    <col min="1565" max="1565" width="11.5546875" style="2" bestFit="1" customWidth="1"/>
    <col min="1566" max="1566" width="7.5546875" style="2" bestFit="1" customWidth="1"/>
    <col min="1567" max="1567" width="12.6640625" style="2" bestFit="1" customWidth="1"/>
    <col min="1568" max="1568" width="14.5546875" style="2" bestFit="1" customWidth="1"/>
    <col min="1569" max="1569" width="4.33203125" style="2" bestFit="1" customWidth="1"/>
    <col min="1570" max="1570" width="8" style="2" bestFit="1" customWidth="1"/>
    <col min="1571" max="1571" width="4.6640625" style="2" bestFit="1" customWidth="1"/>
    <col min="1572" max="1572" width="7.44140625" style="2" bestFit="1" customWidth="1"/>
    <col min="1573" max="1573" width="13.5546875" style="2" bestFit="1" customWidth="1"/>
    <col min="1574" max="1574" width="10.88671875" style="2" bestFit="1" customWidth="1"/>
    <col min="1575" max="1794" width="9.109375" style="2"/>
    <col min="1795" max="1795" width="3.5546875" style="2" bestFit="1" customWidth="1"/>
    <col min="1796" max="1796" width="21.33203125" style="2" bestFit="1" customWidth="1"/>
    <col min="1797" max="1797" width="11.33203125" style="2" bestFit="1" customWidth="1"/>
    <col min="1798" max="1799" width="4.6640625" style="2" bestFit="1" customWidth="1"/>
    <col min="1800" max="1800" width="7.5546875" style="2" bestFit="1" customWidth="1"/>
    <col min="1801" max="1803" width="10.5546875" style="2" bestFit="1" customWidth="1"/>
    <col min="1804" max="1804" width="6.109375" style="2" bestFit="1" customWidth="1"/>
    <col min="1805" max="1806" width="8.88671875" style="2" bestFit="1" customWidth="1"/>
    <col min="1807" max="1808" width="7.44140625" style="2" bestFit="1" customWidth="1"/>
    <col min="1809" max="1809" width="5.5546875" style="2" bestFit="1" customWidth="1"/>
    <col min="1810" max="1810" width="8" style="2" bestFit="1" customWidth="1"/>
    <col min="1811" max="1811" width="4" style="2" bestFit="1" customWidth="1"/>
    <col min="1812" max="1812" width="4.5546875" style="2" bestFit="1" customWidth="1"/>
    <col min="1813" max="1814" width="6" style="2" bestFit="1" customWidth="1"/>
    <col min="1815" max="1816" width="10.6640625" style="2" bestFit="1" customWidth="1"/>
    <col min="1817" max="1817" width="10.44140625" style="2" bestFit="1" customWidth="1"/>
    <col min="1818" max="1818" width="7.5546875" style="2" bestFit="1" customWidth="1"/>
    <col min="1819" max="1819" width="10" style="2" bestFit="1" customWidth="1"/>
    <col min="1820" max="1820" width="8" style="2" bestFit="1" customWidth="1"/>
    <col min="1821" max="1821" width="11.5546875" style="2" bestFit="1" customWidth="1"/>
    <col min="1822" max="1822" width="7.5546875" style="2" bestFit="1" customWidth="1"/>
    <col min="1823" max="1823" width="12.6640625" style="2" bestFit="1" customWidth="1"/>
    <col min="1824" max="1824" width="14.5546875" style="2" bestFit="1" customWidth="1"/>
    <col min="1825" max="1825" width="4.33203125" style="2" bestFit="1" customWidth="1"/>
    <col min="1826" max="1826" width="8" style="2" bestFit="1" customWidth="1"/>
    <col min="1827" max="1827" width="4.6640625" style="2" bestFit="1" customWidth="1"/>
    <col min="1828" max="1828" width="7.44140625" style="2" bestFit="1" customWidth="1"/>
    <col min="1829" max="1829" width="13.5546875" style="2" bestFit="1" customWidth="1"/>
    <col min="1830" max="1830" width="10.88671875" style="2" bestFit="1" customWidth="1"/>
    <col min="1831" max="2050" width="9.109375" style="2"/>
    <col min="2051" max="2051" width="3.5546875" style="2" bestFit="1" customWidth="1"/>
    <col min="2052" max="2052" width="21.33203125" style="2" bestFit="1" customWidth="1"/>
    <col min="2053" max="2053" width="11.33203125" style="2" bestFit="1" customWidth="1"/>
    <col min="2054" max="2055" width="4.6640625" style="2" bestFit="1" customWidth="1"/>
    <col min="2056" max="2056" width="7.5546875" style="2" bestFit="1" customWidth="1"/>
    <col min="2057" max="2059" width="10.5546875" style="2" bestFit="1" customWidth="1"/>
    <col min="2060" max="2060" width="6.109375" style="2" bestFit="1" customWidth="1"/>
    <col min="2061" max="2062" width="8.88671875" style="2" bestFit="1" customWidth="1"/>
    <col min="2063" max="2064" width="7.44140625" style="2" bestFit="1" customWidth="1"/>
    <col min="2065" max="2065" width="5.5546875" style="2" bestFit="1" customWidth="1"/>
    <col min="2066" max="2066" width="8" style="2" bestFit="1" customWidth="1"/>
    <col min="2067" max="2067" width="4" style="2" bestFit="1" customWidth="1"/>
    <col min="2068" max="2068" width="4.5546875" style="2" bestFit="1" customWidth="1"/>
    <col min="2069" max="2070" width="6" style="2" bestFit="1" customWidth="1"/>
    <col min="2071" max="2072" width="10.6640625" style="2" bestFit="1" customWidth="1"/>
    <col min="2073" max="2073" width="10.44140625" style="2" bestFit="1" customWidth="1"/>
    <col min="2074" max="2074" width="7.5546875" style="2" bestFit="1" customWidth="1"/>
    <col min="2075" max="2075" width="10" style="2" bestFit="1" customWidth="1"/>
    <col min="2076" max="2076" width="8" style="2" bestFit="1" customWidth="1"/>
    <col min="2077" max="2077" width="11.5546875" style="2" bestFit="1" customWidth="1"/>
    <col min="2078" max="2078" width="7.5546875" style="2" bestFit="1" customWidth="1"/>
    <col min="2079" max="2079" width="12.6640625" style="2" bestFit="1" customWidth="1"/>
    <col min="2080" max="2080" width="14.5546875" style="2" bestFit="1" customWidth="1"/>
    <col min="2081" max="2081" width="4.33203125" style="2" bestFit="1" customWidth="1"/>
    <col min="2082" max="2082" width="8" style="2" bestFit="1" customWidth="1"/>
    <col min="2083" max="2083" width="4.6640625" style="2" bestFit="1" customWidth="1"/>
    <col min="2084" max="2084" width="7.44140625" style="2" bestFit="1" customWidth="1"/>
    <col min="2085" max="2085" width="13.5546875" style="2" bestFit="1" customWidth="1"/>
    <col min="2086" max="2086" width="10.88671875" style="2" bestFit="1" customWidth="1"/>
    <col min="2087" max="2306" width="9.109375" style="2"/>
    <col min="2307" max="2307" width="3.5546875" style="2" bestFit="1" customWidth="1"/>
    <col min="2308" max="2308" width="21.33203125" style="2" bestFit="1" customWidth="1"/>
    <col min="2309" max="2309" width="11.33203125" style="2" bestFit="1" customWidth="1"/>
    <col min="2310" max="2311" width="4.6640625" style="2" bestFit="1" customWidth="1"/>
    <col min="2312" max="2312" width="7.5546875" style="2" bestFit="1" customWidth="1"/>
    <col min="2313" max="2315" width="10.5546875" style="2" bestFit="1" customWidth="1"/>
    <col min="2316" max="2316" width="6.109375" style="2" bestFit="1" customWidth="1"/>
    <col min="2317" max="2318" width="8.88671875" style="2" bestFit="1" customWidth="1"/>
    <col min="2319" max="2320" width="7.44140625" style="2" bestFit="1" customWidth="1"/>
    <col min="2321" max="2321" width="5.5546875" style="2" bestFit="1" customWidth="1"/>
    <col min="2322" max="2322" width="8" style="2" bestFit="1" customWidth="1"/>
    <col min="2323" max="2323" width="4" style="2" bestFit="1" customWidth="1"/>
    <col min="2324" max="2324" width="4.5546875" style="2" bestFit="1" customWidth="1"/>
    <col min="2325" max="2326" width="6" style="2" bestFit="1" customWidth="1"/>
    <col min="2327" max="2328" width="10.6640625" style="2" bestFit="1" customWidth="1"/>
    <col min="2329" max="2329" width="10.44140625" style="2" bestFit="1" customWidth="1"/>
    <col min="2330" max="2330" width="7.5546875" style="2" bestFit="1" customWidth="1"/>
    <col min="2331" max="2331" width="10" style="2" bestFit="1" customWidth="1"/>
    <col min="2332" max="2332" width="8" style="2" bestFit="1" customWidth="1"/>
    <col min="2333" max="2333" width="11.5546875" style="2" bestFit="1" customWidth="1"/>
    <col min="2334" max="2334" width="7.5546875" style="2" bestFit="1" customWidth="1"/>
    <col min="2335" max="2335" width="12.6640625" style="2" bestFit="1" customWidth="1"/>
    <col min="2336" max="2336" width="14.5546875" style="2" bestFit="1" customWidth="1"/>
    <col min="2337" max="2337" width="4.33203125" style="2" bestFit="1" customWidth="1"/>
    <col min="2338" max="2338" width="8" style="2" bestFit="1" customWidth="1"/>
    <col min="2339" max="2339" width="4.6640625" style="2" bestFit="1" customWidth="1"/>
    <col min="2340" max="2340" width="7.44140625" style="2" bestFit="1" customWidth="1"/>
    <col min="2341" max="2341" width="13.5546875" style="2" bestFit="1" customWidth="1"/>
    <col min="2342" max="2342" width="10.88671875" style="2" bestFit="1" customWidth="1"/>
    <col min="2343" max="2562" width="9.109375" style="2"/>
    <col min="2563" max="2563" width="3.5546875" style="2" bestFit="1" customWidth="1"/>
    <col min="2564" max="2564" width="21.33203125" style="2" bestFit="1" customWidth="1"/>
    <col min="2565" max="2565" width="11.33203125" style="2" bestFit="1" customWidth="1"/>
    <col min="2566" max="2567" width="4.6640625" style="2" bestFit="1" customWidth="1"/>
    <col min="2568" max="2568" width="7.5546875" style="2" bestFit="1" customWidth="1"/>
    <col min="2569" max="2571" width="10.5546875" style="2" bestFit="1" customWidth="1"/>
    <col min="2572" max="2572" width="6.109375" style="2" bestFit="1" customWidth="1"/>
    <col min="2573" max="2574" width="8.88671875" style="2" bestFit="1" customWidth="1"/>
    <col min="2575" max="2576" width="7.44140625" style="2" bestFit="1" customWidth="1"/>
    <col min="2577" max="2577" width="5.5546875" style="2" bestFit="1" customWidth="1"/>
    <col min="2578" max="2578" width="8" style="2" bestFit="1" customWidth="1"/>
    <col min="2579" max="2579" width="4" style="2" bestFit="1" customWidth="1"/>
    <col min="2580" max="2580" width="4.5546875" style="2" bestFit="1" customWidth="1"/>
    <col min="2581" max="2582" width="6" style="2" bestFit="1" customWidth="1"/>
    <col min="2583" max="2584" width="10.6640625" style="2" bestFit="1" customWidth="1"/>
    <col min="2585" max="2585" width="10.44140625" style="2" bestFit="1" customWidth="1"/>
    <col min="2586" max="2586" width="7.5546875" style="2" bestFit="1" customWidth="1"/>
    <col min="2587" max="2587" width="10" style="2" bestFit="1" customWidth="1"/>
    <col min="2588" max="2588" width="8" style="2" bestFit="1" customWidth="1"/>
    <col min="2589" max="2589" width="11.5546875" style="2" bestFit="1" customWidth="1"/>
    <col min="2590" max="2590" width="7.5546875" style="2" bestFit="1" customWidth="1"/>
    <col min="2591" max="2591" width="12.6640625" style="2" bestFit="1" customWidth="1"/>
    <col min="2592" max="2592" width="14.5546875" style="2" bestFit="1" customWidth="1"/>
    <col min="2593" max="2593" width="4.33203125" style="2" bestFit="1" customWidth="1"/>
    <col min="2594" max="2594" width="8" style="2" bestFit="1" customWidth="1"/>
    <col min="2595" max="2595" width="4.6640625" style="2" bestFit="1" customWidth="1"/>
    <col min="2596" max="2596" width="7.44140625" style="2" bestFit="1" customWidth="1"/>
    <col min="2597" max="2597" width="13.5546875" style="2" bestFit="1" customWidth="1"/>
    <col min="2598" max="2598" width="10.88671875" style="2" bestFit="1" customWidth="1"/>
    <col min="2599" max="2818" width="9.109375" style="2"/>
    <col min="2819" max="2819" width="3.5546875" style="2" bestFit="1" customWidth="1"/>
    <col min="2820" max="2820" width="21.33203125" style="2" bestFit="1" customWidth="1"/>
    <col min="2821" max="2821" width="11.33203125" style="2" bestFit="1" customWidth="1"/>
    <col min="2822" max="2823" width="4.6640625" style="2" bestFit="1" customWidth="1"/>
    <col min="2824" max="2824" width="7.5546875" style="2" bestFit="1" customWidth="1"/>
    <col min="2825" max="2827" width="10.5546875" style="2" bestFit="1" customWidth="1"/>
    <col min="2828" max="2828" width="6.109375" style="2" bestFit="1" customWidth="1"/>
    <col min="2829" max="2830" width="8.88671875" style="2" bestFit="1" customWidth="1"/>
    <col min="2831" max="2832" width="7.44140625" style="2" bestFit="1" customWidth="1"/>
    <col min="2833" max="2833" width="5.5546875" style="2" bestFit="1" customWidth="1"/>
    <col min="2834" max="2834" width="8" style="2" bestFit="1" customWidth="1"/>
    <col min="2835" max="2835" width="4" style="2" bestFit="1" customWidth="1"/>
    <col min="2836" max="2836" width="4.5546875" style="2" bestFit="1" customWidth="1"/>
    <col min="2837" max="2838" width="6" style="2" bestFit="1" customWidth="1"/>
    <col min="2839" max="2840" width="10.6640625" style="2" bestFit="1" customWidth="1"/>
    <col min="2841" max="2841" width="10.44140625" style="2" bestFit="1" customWidth="1"/>
    <col min="2842" max="2842" width="7.5546875" style="2" bestFit="1" customWidth="1"/>
    <col min="2843" max="2843" width="10" style="2" bestFit="1" customWidth="1"/>
    <col min="2844" max="2844" width="8" style="2" bestFit="1" customWidth="1"/>
    <col min="2845" max="2845" width="11.5546875" style="2" bestFit="1" customWidth="1"/>
    <col min="2846" max="2846" width="7.5546875" style="2" bestFit="1" customWidth="1"/>
    <col min="2847" max="2847" width="12.6640625" style="2" bestFit="1" customWidth="1"/>
    <col min="2848" max="2848" width="14.5546875" style="2" bestFit="1" customWidth="1"/>
    <col min="2849" max="2849" width="4.33203125" style="2" bestFit="1" customWidth="1"/>
    <col min="2850" max="2850" width="8" style="2" bestFit="1" customWidth="1"/>
    <col min="2851" max="2851" width="4.6640625" style="2" bestFit="1" customWidth="1"/>
    <col min="2852" max="2852" width="7.44140625" style="2" bestFit="1" customWidth="1"/>
    <col min="2853" max="2853" width="13.5546875" style="2" bestFit="1" customWidth="1"/>
    <col min="2854" max="2854" width="10.88671875" style="2" bestFit="1" customWidth="1"/>
    <col min="2855" max="3074" width="9.109375" style="2"/>
    <col min="3075" max="3075" width="3.5546875" style="2" bestFit="1" customWidth="1"/>
    <col min="3076" max="3076" width="21.33203125" style="2" bestFit="1" customWidth="1"/>
    <col min="3077" max="3077" width="11.33203125" style="2" bestFit="1" customWidth="1"/>
    <col min="3078" max="3079" width="4.6640625" style="2" bestFit="1" customWidth="1"/>
    <col min="3080" max="3080" width="7.5546875" style="2" bestFit="1" customWidth="1"/>
    <col min="3081" max="3083" width="10.5546875" style="2" bestFit="1" customWidth="1"/>
    <col min="3084" max="3084" width="6.109375" style="2" bestFit="1" customWidth="1"/>
    <col min="3085" max="3086" width="8.88671875" style="2" bestFit="1" customWidth="1"/>
    <col min="3087" max="3088" width="7.44140625" style="2" bestFit="1" customWidth="1"/>
    <col min="3089" max="3089" width="5.5546875" style="2" bestFit="1" customWidth="1"/>
    <col min="3090" max="3090" width="8" style="2" bestFit="1" customWidth="1"/>
    <col min="3091" max="3091" width="4" style="2" bestFit="1" customWidth="1"/>
    <col min="3092" max="3092" width="4.5546875" style="2" bestFit="1" customWidth="1"/>
    <col min="3093" max="3094" width="6" style="2" bestFit="1" customWidth="1"/>
    <col min="3095" max="3096" width="10.6640625" style="2" bestFit="1" customWidth="1"/>
    <col min="3097" max="3097" width="10.44140625" style="2" bestFit="1" customWidth="1"/>
    <col min="3098" max="3098" width="7.5546875" style="2" bestFit="1" customWidth="1"/>
    <col min="3099" max="3099" width="10" style="2" bestFit="1" customWidth="1"/>
    <col min="3100" max="3100" width="8" style="2" bestFit="1" customWidth="1"/>
    <col min="3101" max="3101" width="11.5546875" style="2" bestFit="1" customWidth="1"/>
    <col min="3102" max="3102" width="7.5546875" style="2" bestFit="1" customWidth="1"/>
    <col min="3103" max="3103" width="12.6640625" style="2" bestFit="1" customWidth="1"/>
    <col min="3104" max="3104" width="14.5546875" style="2" bestFit="1" customWidth="1"/>
    <col min="3105" max="3105" width="4.33203125" style="2" bestFit="1" customWidth="1"/>
    <col min="3106" max="3106" width="8" style="2" bestFit="1" customWidth="1"/>
    <col min="3107" max="3107" width="4.6640625" style="2" bestFit="1" customWidth="1"/>
    <col min="3108" max="3108" width="7.44140625" style="2" bestFit="1" customWidth="1"/>
    <col min="3109" max="3109" width="13.5546875" style="2" bestFit="1" customWidth="1"/>
    <col min="3110" max="3110" width="10.88671875" style="2" bestFit="1" customWidth="1"/>
    <col min="3111" max="3330" width="9.109375" style="2"/>
    <col min="3331" max="3331" width="3.5546875" style="2" bestFit="1" customWidth="1"/>
    <col min="3332" max="3332" width="21.33203125" style="2" bestFit="1" customWidth="1"/>
    <col min="3333" max="3333" width="11.33203125" style="2" bestFit="1" customWidth="1"/>
    <col min="3334" max="3335" width="4.6640625" style="2" bestFit="1" customWidth="1"/>
    <col min="3336" max="3336" width="7.5546875" style="2" bestFit="1" customWidth="1"/>
    <col min="3337" max="3339" width="10.5546875" style="2" bestFit="1" customWidth="1"/>
    <col min="3340" max="3340" width="6.109375" style="2" bestFit="1" customWidth="1"/>
    <col min="3341" max="3342" width="8.88671875" style="2" bestFit="1" customWidth="1"/>
    <col min="3343" max="3344" width="7.44140625" style="2" bestFit="1" customWidth="1"/>
    <col min="3345" max="3345" width="5.5546875" style="2" bestFit="1" customWidth="1"/>
    <col min="3346" max="3346" width="8" style="2" bestFit="1" customWidth="1"/>
    <col min="3347" max="3347" width="4" style="2" bestFit="1" customWidth="1"/>
    <col min="3348" max="3348" width="4.5546875" style="2" bestFit="1" customWidth="1"/>
    <col min="3349" max="3350" width="6" style="2" bestFit="1" customWidth="1"/>
    <col min="3351" max="3352" width="10.6640625" style="2" bestFit="1" customWidth="1"/>
    <col min="3353" max="3353" width="10.44140625" style="2" bestFit="1" customWidth="1"/>
    <col min="3354" max="3354" width="7.5546875" style="2" bestFit="1" customWidth="1"/>
    <col min="3355" max="3355" width="10" style="2" bestFit="1" customWidth="1"/>
    <col min="3356" max="3356" width="8" style="2" bestFit="1" customWidth="1"/>
    <col min="3357" max="3357" width="11.5546875" style="2" bestFit="1" customWidth="1"/>
    <col min="3358" max="3358" width="7.5546875" style="2" bestFit="1" customWidth="1"/>
    <col min="3359" max="3359" width="12.6640625" style="2" bestFit="1" customWidth="1"/>
    <col min="3360" max="3360" width="14.5546875" style="2" bestFit="1" customWidth="1"/>
    <col min="3361" max="3361" width="4.33203125" style="2" bestFit="1" customWidth="1"/>
    <col min="3362" max="3362" width="8" style="2" bestFit="1" customWidth="1"/>
    <col min="3363" max="3363" width="4.6640625" style="2" bestFit="1" customWidth="1"/>
    <col min="3364" max="3364" width="7.44140625" style="2" bestFit="1" customWidth="1"/>
    <col min="3365" max="3365" width="13.5546875" style="2" bestFit="1" customWidth="1"/>
    <col min="3366" max="3366" width="10.88671875" style="2" bestFit="1" customWidth="1"/>
    <col min="3367" max="3586" width="9.109375" style="2"/>
    <col min="3587" max="3587" width="3.5546875" style="2" bestFit="1" customWidth="1"/>
    <col min="3588" max="3588" width="21.33203125" style="2" bestFit="1" customWidth="1"/>
    <col min="3589" max="3589" width="11.33203125" style="2" bestFit="1" customWidth="1"/>
    <col min="3590" max="3591" width="4.6640625" style="2" bestFit="1" customWidth="1"/>
    <col min="3592" max="3592" width="7.5546875" style="2" bestFit="1" customWidth="1"/>
    <col min="3593" max="3595" width="10.5546875" style="2" bestFit="1" customWidth="1"/>
    <col min="3596" max="3596" width="6.109375" style="2" bestFit="1" customWidth="1"/>
    <col min="3597" max="3598" width="8.88671875" style="2" bestFit="1" customWidth="1"/>
    <col min="3599" max="3600" width="7.44140625" style="2" bestFit="1" customWidth="1"/>
    <col min="3601" max="3601" width="5.5546875" style="2" bestFit="1" customWidth="1"/>
    <col min="3602" max="3602" width="8" style="2" bestFit="1" customWidth="1"/>
    <col min="3603" max="3603" width="4" style="2" bestFit="1" customWidth="1"/>
    <col min="3604" max="3604" width="4.5546875" style="2" bestFit="1" customWidth="1"/>
    <col min="3605" max="3606" width="6" style="2" bestFit="1" customWidth="1"/>
    <col min="3607" max="3608" width="10.6640625" style="2" bestFit="1" customWidth="1"/>
    <col min="3609" max="3609" width="10.44140625" style="2" bestFit="1" customWidth="1"/>
    <col min="3610" max="3610" width="7.5546875" style="2" bestFit="1" customWidth="1"/>
    <col min="3611" max="3611" width="10" style="2" bestFit="1" customWidth="1"/>
    <col min="3612" max="3612" width="8" style="2" bestFit="1" customWidth="1"/>
    <col min="3613" max="3613" width="11.5546875" style="2" bestFit="1" customWidth="1"/>
    <col min="3614" max="3614" width="7.5546875" style="2" bestFit="1" customWidth="1"/>
    <col min="3615" max="3615" width="12.6640625" style="2" bestFit="1" customWidth="1"/>
    <col min="3616" max="3616" width="14.5546875" style="2" bestFit="1" customWidth="1"/>
    <col min="3617" max="3617" width="4.33203125" style="2" bestFit="1" customWidth="1"/>
    <col min="3618" max="3618" width="8" style="2" bestFit="1" customWidth="1"/>
    <col min="3619" max="3619" width="4.6640625" style="2" bestFit="1" customWidth="1"/>
    <col min="3620" max="3620" width="7.44140625" style="2" bestFit="1" customWidth="1"/>
    <col min="3621" max="3621" width="13.5546875" style="2" bestFit="1" customWidth="1"/>
    <col min="3622" max="3622" width="10.88671875" style="2" bestFit="1" customWidth="1"/>
    <col min="3623" max="3842" width="9.109375" style="2"/>
    <col min="3843" max="3843" width="3.5546875" style="2" bestFit="1" customWidth="1"/>
    <col min="3844" max="3844" width="21.33203125" style="2" bestFit="1" customWidth="1"/>
    <col min="3845" max="3845" width="11.33203125" style="2" bestFit="1" customWidth="1"/>
    <col min="3846" max="3847" width="4.6640625" style="2" bestFit="1" customWidth="1"/>
    <col min="3848" max="3848" width="7.5546875" style="2" bestFit="1" customWidth="1"/>
    <col min="3849" max="3851" width="10.5546875" style="2" bestFit="1" customWidth="1"/>
    <col min="3852" max="3852" width="6.109375" style="2" bestFit="1" customWidth="1"/>
    <col min="3853" max="3854" width="8.88671875" style="2" bestFit="1" customWidth="1"/>
    <col min="3855" max="3856" width="7.44140625" style="2" bestFit="1" customWidth="1"/>
    <col min="3857" max="3857" width="5.5546875" style="2" bestFit="1" customWidth="1"/>
    <col min="3858" max="3858" width="8" style="2" bestFit="1" customWidth="1"/>
    <col min="3859" max="3859" width="4" style="2" bestFit="1" customWidth="1"/>
    <col min="3860" max="3860" width="4.5546875" style="2" bestFit="1" customWidth="1"/>
    <col min="3861" max="3862" width="6" style="2" bestFit="1" customWidth="1"/>
    <col min="3863" max="3864" width="10.6640625" style="2" bestFit="1" customWidth="1"/>
    <col min="3865" max="3865" width="10.44140625" style="2" bestFit="1" customWidth="1"/>
    <col min="3866" max="3866" width="7.5546875" style="2" bestFit="1" customWidth="1"/>
    <col min="3867" max="3867" width="10" style="2" bestFit="1" customWidth="1"/>
    <col min="3868" max="3868" width="8" style="2" bestFit="1" customWidth="1"/>
    <col min="3869" max="3869" width="11.5546875" style="2" bestFit="1" customWidth="1"/>
    <col min="3870" max="3870" width="7.5546875" style="2" bestFit="1" customWidth="1"/>
    <col min="3871" max="3871" width="12.6640625" style="2" bestFit="1" customWidth="1"/>
    <col min="3872" max="3872" width="14.5546875" style="2" bestFit="1" customWidth="1"/>
    <col min="3873" max="3873" width="4.33203125" style="2" bestFit="1" customWidth="1"/>
    <col min="3874" max="3874" width="8" style="2" bestFit="1" customWidth="1"/>
    <col min="3875" max="3875" width="4.6640625" style="2" bestFit="1" customWidth="1"/>
    <col min="3876" max="3876" width="7.44140625" style="2" bestFit="1" customWidth="1"/>
    <col min="3877" max="3877" width="13.5546875" style="2" bestFit="1" customWidth="1"/>
    <col min="3878" max="3878" width="10.88671875" style="2" bestFit="1" customWidth="1"/>
    <col min="3879" max="4098" width="9.109375" style="2"/>
    <col min="4099" max="4099" width="3.5546875" style="2" bestFit="1" customWidth="1"/>
    <col min="4100" max="4100" width="21.33203125" style="2" bestFit="1" customWidth="1"/>
    <col min="4101" max="4101" width="11.33203125" style="2" bestFit="1" customWidth="1"/>
    <col min="4102" max="4103" width="4.6640625" style="2" bestFit="1" customWidth="1"/>
    <col min="4104" max="4104" width="7.5546875" style="2" bestFit="1" customWidth="1"/>
    <col min="4105" max="4107" width="10.5546875" style="2" bestFit="1" customWidth="1"/>
    <col min="4108" max="4108" width="6.109375" style="2" bestFit="1" customWidth="1"/>
    <col min="4109" max="4110" width="8.88671875" style="2" bestFit="1" customWidth="1"/>
    <col min="4111" max="4112" width="7.44140625" style="2" bestFit="1" customWidth="1"/>
    <col min="4113" max="4113" width="5.5546875" style="2" bestFit="1" customWidth="1"/>
    <col min="4114" max="4114" width="8" style="2" bestFit="1" customWidth="1"/>
    <col min="4115" max="4115" width="4" style="2" bestFit="1" customWidth="1"/>
    <col min="4116" max="4116" width="4.5546875" style="2" bestFit="1" customWidth="1"/>
    <col min="4117" max="4118" width="6" style="2" bestFit="1" customWidth="1"/>
    <col min="4119" max="4120" width="10.6640625" style="2" bestFit="1" customWidth="1"/>
    <col min="4121" max="4121" width="10.44140625" style="2" bestFit="1" customWidth="1"/>
    <col min="4122" max="4122" width="7.5546875" style="2" bestFit="1" customWidth="1"/>
    <col min="4123" max="4123" width="10" style="2" bestFit="1" customWidth="1"/>
    <col min="4124" max="4124" width="8" style="2" bestFit="1" customWidth="1"/>
    <col min="4125" max="4125" width="11.5546875" style="2" bestFit="1" customWidth="1"/>
    <col min="4126" max="4126" width="7.5546875" style="2" bestFit="1" customWidth="1"/>
    <col min="4127" max="4127" width="12.6640625" style="2" bestFit="1" customWidth="1"/>
    <col min="4128" max="4128" width="14.5546875" style="2" bestFit="1" customWidth="1"/>
    <col min="4129" max="4129" width="4.33203125" style="2" bestFit="1" customWidth="1"/>
    <col min="4130" max="4130" width="8" style="2" bestFit="1" customWidth="1"/>
    <col min="4131" max="4131" width="4.6640625" style="2" bestFit="1" customWidth="1"/>
    <col min="4132" max="4132" width="7.44140625" style="2" bestFit="1" customWidth="1"/>
    <col min="4133" max="4133" width="13.5546875" style="2" bestFit="1" customWidth="1"/>
    <col min="4134" max="4134" width="10.88671875" style="2" bestFit="1" customWidth="1"/>
    <col min="4135" max="4354" width="9.109375" style="2"/>
    <col min="4355" max="4355" width="3.5546875" style="2" bestFit="1" customWidth="1"/>
    <col min="4356" max="4356" width="21.33203125" style="2" bestFit="1" customWidth="1"/>
    <col min="4357" max="4357" width="11.33203125" style="2" bestFit="1" customWidth="1"/>
    <col min="4358" max="4359" width="4.6640625" style="2" bestFit="1" customWidth="1"/>
    <col min="4360" max="4360" width="7.5546875" style="2" bestFit="1" customWidth="1"/>
    <col min="4361" max="4363" width="10.5546875" style="2" bestFit="1" customWidth="1"/>
    <col min="4364" max="4364" width="6.109375" style="2" bestFit="1" customWidth="1"/>
    <col min="4365" max="4366" width="8.88671875" style="2" bestFit="1" customWidth="1"/>
    <col min="4367" max="4368" width="7.44140625" style="2" bestFit="1" customWidth="1"/>
    <col min="4369" max="4369" width="5.5546875" style="2" bestFit="1" customWidth="1"/>
    <col min="4370" max="4370" width="8" style="2" bestFit="1" customWidth="1"/>
    <col min="4371" max="4371" width="4" style="2" bestFit="1" customWidth="1"/>
    <col min="4372" max="4372" width="4.5546875" style="2" bestFit="1" customWidth="1"/>
    <col min="4373" max="4374" width="6" style="2" bestFit="1" customWidth="1"/>
    <col min="4375" max="4376" width="10.6640625" style="2" bestFit="1" customWidth="1"/>
    <col min="4377" max="4377" width="10.44140625" style="2" bestFit="1" customWidth="1"/>
    <col min="4378" max="4378" width="7.5546875" style="2" bestFit="1" customWidth="1"/>
    <col min="4379" max="4379" width="10" style="2" bestFit="1" customWidth="1"/>
    <col min="4380" max="4380" width="8" style="2" bestFit="1" customWidth="1"/>
    <col min="4381" max="4381" width="11.5546875" style="2" bestFit="1" customWidth="1"/>
    <col min="4382" max="4382" width="7.5546875" style="2" bestFit="1" customWidth="1"/>
    <col min="4383" max="4383" width="12.6640625" style="2" bestFit="1" customWidth="1"/>
    <col min="4384" max="4384" width="14.5546875" style="2" bestFit="1" customWidth="1"/>
    <col min="4385" max="4385" width="4.33203125" style="2" bestFit="1" customWidth="1"/>
    <col min="4386" max="4386" width="8" style="2" bestFit="1" customWidth="1"/>
    <col min="4387" max="4387" width="4.6640625" style="2" bestFit="1" customWidth="1"/>
    <col min="4388" max="4388" width="7.44140625" style="2" bestFit="1" customWidth="1"/>
    <col min="4389" max="4389" width="13.5546875" style="2" bestFit="1" customWidth="1"/>
    <col min="4390" max="4390" width="10.88671875" style="2" bestFit="1" customWidth="1"/>
    <col min="4391" max="4610" width="9.109375" style="2"/>
    <col min="4611" max="4611" width="3.5546875" style="2" bestFit="1" customWidth="1"/>
    <col min="4612" max="4612" width="21.33203125" style="2" bestFit="1" customWidth="1"/>
    <col min="4613" max="4613" width="11.33203125" style="2" bestFit="1" customWidth="1"/>
    <col min="4614" max="4615" width="4.6640625" style="2" bestFit="1" customWidth="1"/>
    <col min="4616" max="4616" width="7.5546875" style="2" bestFit="1" customWidth="1"/>
    <col min="4617" max="4619" width="10.5546875" style="2" bestFit="1" customWidth="1"/>
    <col min="4620" max="4620" width="6.109375" style="2" bestFit="1" customWidth="1"/>
    <col min="4621" max="4622" width="8.88671875" style="2" bestFit="1" customWidth="1"/>
    <col min="4623" max="4624" width="7.44140625" style="2" bestFit="1" customWidth="1"/>
    <col min="4625" max="4625" width="5.5546875" style="2" bestFit="1" customWidth="1"/>
    <col min="4626" max="4626" width="8" style="2" bestFit="1" customWidth="1"/>
    <col min="4627" max="4627" width="4" style="2" bestFit="1" customWidth="1"/>
    <col min="4628" max="4628" width="4.5546875" style="2" bestFit="1" customWidth="1"/>
    <col min="4629" max="4630" width="6" style="2" bestFit="1" customWidth="1"/>
    <col min="4631" max="4632" width="10.6640625" style="2" bestFit="1" customWidth="1"/>
    <col min="4633" max="4633" width="10.44140625" style="2" bestFit="1" customWidth="1"/>
    <col min="4634" max="4634" width="7.5546875" style="2" bestFit="1" customWidth="1"/>
    <col min="4635" max="4635" width="10" style="2" bestFit="1" customWidth="1"/>
    <col min="4636" max="4636" width="8" style="2" bestFit="1" customWidth="1"/>
    <col min="4637" max="4637" width="11.5546875" style="2" bestFit="1" customWidth="1"/>
    <col min="4638" max="4638" width="7.5546875" style="2" bestFit="1" customWidth="1"/>
    <col min="4639" max="4639" width="12.6640625" style="2" bestFit="1" customWidth="1"/>
    <col min="4640" max="4640" width="14.5546875" style="2" bestFit="1" customWidth="1"/>
    <col min="4641" max="4641" width="4.33203125" style="2" bestFit="1" customWidth="1"/>
    <col min="4642" max="4642" width="8" style="2" bestFit="1" customWidth="1"/>
    <col min="4643" max="4643" width="4.6640625" style="2" bestFit="1" customWidth="1"/>
    <col min="4644" max="4644" width="7.44140625" style="2" bestFit="1" customWidth="1"/>
    <col min="4645" max="4645" width="13.5546875" style="2" bestFit="1" customWidth="1"/>
    <col min="4646" max="4646" width="10.88671875" style="2" bestFit="1" customWidth="1"/>
    <col min="4647" max="4866" width="9.109375" style="2"/>
    <col min="4867" max="4867" width="3.5546875" style="2" bestFit="1" customWidth="1"/>
    <col min="4868" max="4868" width="21.33203125" style="2" bestFit="1" customWidth="1"/>
    <col min="4869" max="4869" width="11.33203125" style="2" bestFit="1" customWidth="1"/>
    <col min="4870" max="4871" width="4.6640625" style="2" bestFit="1" customWidth="1"/>
    <col min="4872" max="4872" width="7.5546875" style="2" bestFit="1" customWidth="1"/>
    <col min="4873" max="4875" width="10.5546875" style="2" bestFit="1" customWidth="1"/>
    <col min="4876" max="4876" width="6.109375" style="2" bestFit="1" customWidth="1"/>
    <col min="4877" max="4878" width="8.88671875" style="2" bestFit="1" customWidth="1"/>
    <col min="4879" max="4880" width="7.44140625" style="2" bestFit="1" customWidth="1"/>
    <col min="4881" max="4881" width="5.5546875" style="2" bestFit="1" customWidth="1"/>
    <col min="4882" max="4882" width="8" style="2" bestFit="1" customWidth="1"/>
    <col min="4883" max="4883" width="4" style="2" bestFit="1" customWidth="1"/>
    <col min="4884" max="4884" width="4.5546875" style="2" bestFit="1" customWidth="1"/>
    <col min="4885" max="4886" width="6" style="2" bestFit="1" customWidth="1"/>
    <col min="4887" max="4888" width="10.6640625" style="2" bestFit="1" customWidth="1"/>
    <col min="4889" max="4889" width="10.44140625" style="2" bestFit="1" customWidth="1"/>
    <col min="4890" max="4890" width="7.5546875" style="2" bestFit="1" customWidth="1"/>
    <col min="4891" max="4891" width="10" style="2" bestFit="1" customWidth="1"/>
    <col min="4892" max="4892" width="8" style="2" bestFit="1" customWidth="1"/>
    <col min="4893" max="4893" width="11.5546875" style="2" bestFit="1" customWidth="1"/>
    <col min="4894" max="4894" width="7.5546875" style="2" bestFit="1" customWidth="1"/>
    <col min="4895" max="4895" width="12.6640625" style="2" bestFit="1" customWidth="1"/>
    <col min="4896" max="4896" width="14.5546875" style="2" bestFit="1" customWidth="1"/>
    <col min="4897" max="4897" width="4.33203125" style="2" bestFit="1" customWidth="1"/>
    <col min="4898" max="4898" width="8" style="2" bestFit="1" customWidth="1"/>
    <col min="4899" max="4899" width="4.6640625" style="2" bestFit="1" customWidth="1"/>
    <col min="4900" max="4900" width="7.44140625" style="2" bestFit="1" customWidth="1"/>
    <col min="4901" max="4901" width="13.5546875" style="2" bestFit="1" customWidth="1"/>
    <col min="4902" max="4902" width="10.88671875" style="2" bestFit="1" customWidth="1"/>
    <col min="4903" max="5122" width="9.109375" style="2"/>
    <col min="5123" max="5123" width="3.5546875" style="2" bestFit="1" customWidth="1"/>
    <col min="5124" max="5124" width="21.33203125" style="2" bestFit="1" customWidth="1"/>
    <col min="5125" max="5125" width="11.33203125" style="2" bestFit="1" customWidth="1"/>
    <col min="5126" max="5127" width="4.6640625" style="2" bestFit="1" customWidth="1"/>
    <col min="5128" max="5128" width="7.5546875" style="2" bestFit="1" customWidth="1"/>
    <col min="5129" max="5131" width="10.5546875" style="2" bestFit="1" customWidth="1"/>
    <col min="5132" max="5132" width="6.109375" style="2" bestFit="1" customWidth="1"/>
    <col min="5133" max="5134" width="8.88671875" style="2" bestFit="1" customWidth="1"/>
    <col min="5135" max="5136" width="7.44140625" style="2" bestFit="1" customWidth="1"/>
    <col min="5137" max="5137" width="5.5546875" style="2" bestFit="1" customWidth="1"/>
    <col min="5138" max="5138" width="8" style="2" bestFit="1" customWidth="1"/>
    <col min="5139" max="5139" width="4" style="2" bestFit="1" customWidth="1"/>
    <col min="5140" max="5140" width="4.5546875" style="2" bestFit="1" customWidth="1"/>
    <col min="5141" max="5142" width="6" style="2" bestFit="1" customWidth="1"/>
    <col min="5143" max="5144" width="10.6640625" style="2" bestFit="1" customWidth="1"/>
    <col min="5145" max="5145" width="10.44140625" style="2" bestFit="1" customWidth="1"/>
    <col min="5146" max="5146" width="7.5546875" style="2" bestFit="1" customWidth="1"/>
    <col min="5147" max="5147" width="10" style="2" bestFit="1" customWidth="1"/>
    <col min="5148" max="5148" width="8" style="2" bestFit="1" customWidth="1"/>
    <col min="5149" max="5149" width="11.5546875" style="2" bestFit="1" customWidth="1"/>
    <col min="5150" max="5150" width="7.5546875" style="2" bestFit="1" customWidth="1"/>
    <col min="5151" max="5151" width="12.6640625" style="2" bestFit="1" customWidth="1"/>
    <col min="5152" max="5152" width="14.5546875" style="2" bestFit="1" customWidth="1"/>
    <col min="5153" max="5153" width="4.33203125" style="2" bestFit="1" customWidth="1"/>
    <col min="5154" max="5154" width="8" style="2" bestFit="1" customWidth="1"/>
    <col min="5155" max="5155" width="4.6640625" style="2" bestFit="1" customWidth="1"/>
    <col min="5156" max="5156" width="7.44140625" style="2" bestFit="1" customWidth="1"/>
    <col min="5157" max="5157" width="13.5546875" style="2" bestFit="1" customWidth="1"/>
    <col min="5158" max="5158" width="10.88671875" style="2" bestFit="1" customWidth="1"/>
    <col min="5159" max="5378" width="9.109375" style="2"/>
    <col min="5379" max="5379" width="3.5546875" style="2" bestFit="1" customWidth="1"/>
    <col min="5380" max="5380" width="21.33203125" style="2" bestFit="1" customWidth="1"/>
    <col min="5381" max="5381" width="11.33203125" style="2" bestFit="1" customWidth="1"/>
    <col min="5382" max="5383" width="4.6640625" style="2" bestFit="1" customWidth="1"/>
    <col min="5384" max="5384" width="7.5546875" style="2" bestFit="1" customWidth="1"/>
    <col min="5385" max="5387" width="10.5546875" style="2" bestFit="1" customWidth="1"/>
    <col min="5388" max="5388" width="6.109375" style="2" bestFit="1" customWidth="1"/>
    <col min="5389" max="5390" width="8.88671875" style="2" bestFit="1" customWidth="1"/>
    <col min="5391" max="5392" width="7.44140625" style="2" bestFit="1" customWidth="1"/>
    <col min="5393" max="5393" width="5.5546875" style="2" bestFit="1" customWidth="1"/>
    <col min="5394" max="5394" width="8" style="2" bestFit="1" customWidth="1"/>
    <col min="5395" max="5395" width="4" style="2" bestFit="1" customWidth="1"/>
    <col min="5396" max="5396" width="4.5546875" style="2" bestFit="1" customWidth="1"/>
    <col min="5397" max="5398" width="6" style="2" bestFit="1" customWidth="1"/>
    <col min="5399" max="5400" width="10.6640625" style="2" bestFit="1" customWidth="1"/>
    <col min="5401" max="5401" width="10.44140625" style="2" bestFit="1" customWidth="1"/>
    <col min="5402" max="5402" width="7.5546875" style="2" bestFit="1" customWidth="1"/>
    <col min="5403" max="5403" width="10" style="2" bestFit="1" customWidth="1"/>
    <col min="5404" max="5404" width="8" style="2" bestFit="1" customWidth="1"/>
    <col min="5405" max="5405" width="11.5546875" style="2" bestFit="1" customWidth="1"/>
    <col min="5406" max="5406" width="7.5546875" style="2" bestFit="1" customWidth="1"/>
    <col min="5407" max="5407" width="12.6640625" style="2" bestFit="1" customWidth="1"/>
    <col min="5408" max="5408" width="14.5546875" style="2" bestFit="1" customWidth="1"/>
    <col min="5409" max="5409" width="4.33203125" style="2" bestFit="1" customWidth="1"/>
    <col min="5410" max="5410" width="8" style="2" bestFit="1" customWidth="1"/>
    <col min="5411" max="5411" width="4.6640625" style="2" bestFit="1" customWidth="1"/>
    <col min="5412" max="5412" width="7.44140625" style="2" bestFit="1" customWidth="1"/>
    <col min="5413" max="5413" width="13.5546875" style="2" bestFit="1" customWidth="1"/>
    <col min="5414" max="5414" width="10.88671875" style="2" bestFit="1" customWidth="1"/>
    <col min="5415" max="5634" width="9.109375" style="2"/>
    <col min="5635" max="5635" width="3.5546875" style="2" bestFit="1" customWidth="1"/>
    <col min="5636" max="5636" width="21.33203125" style="2" bestFit="1" customWidth="1"/>
    <col min="5637" max="5637" width="11.33203125" style="2" bestFit="1" customWidth="1"/>
    <col min="5638" max="5639" width="4.6640625" style="2" bestFit="1" customWidth="1"/>
    <col min="5640" max="5640" width="7.5546875" style="2" bestFit="1" customWidth="1"/>
    <col min="5641" max="5643" width="10.5546875" style="2" bestFit="1" customWidth="1"/>
    <col min="5644" max="5644" width="6.109375" style="2" bestFit="1" customWidth="1"/>
    <col min="5645" max="5646" width="8.88671875" style="2" bestFit="1" customWidth="1"/>
    <col min="5647" max="5648" width="7.44140625" style="2" bestFit="1" customWidth="1"/>
    <col min="5649" max="5649" width="5.5546875" style="2" bestFit="1" customWidth="1"/>
    <col min="5650" max="5650" width="8" style="2" bestFit="1" customWidth="1"/>
    <col min="5651" max="5651" width="4" style="2" bestFit="1" customWidth="1"/>
    <col min="5652" max="5652" width="4.5546875" style="2" bestFit="1" customWidth="1"/>
    <col min="5653" max="5654" width="6" style="2" bestFit="1" customWidth="1"/>
    <col min="5655" max="5656" width="10.6640625" style="2" bestFit="1" customWidth="1"/>
    <col min="5657" max="5657" width="10.44140625" style="2" bestFit="1" customWidth="1"/>
    <col min="5658" max="5658" width="7.5546875" style="2" bestFit="1" customWidth="1"/>
    <col min="5659" max="5659" width="10" style="2" bestFit="1" customWidth="1"/>
    <col min="5660" max="5660" width="8" style="2" bestFit="1" customWidth="1"/>
    <col min="5661" max="5661" width="11.5546875" style="2" bestFit="1" customWidth="1"/>
    <col min="5662" max="5662" width="7.5546875" style="2" bestFit="1" customWidth="1"/>
    <col min="5663" max="5663" width="12.6640625" style="2" bestFit="1" customWidth="1"/>
    <col min="5664" max="5664" width="14.5546875" style="2" bestFit="1" customWidth="1"/>
    <col min="5665" max="5665" width="4.33203125" style="2" bestFit="1" customWidth="1"/>
    <col min="5666" max="5666" width="8" style="2" bestFit="1" customWidth="1"/>
    <col min="5667" max="5667" width="4.6640625" style="2" bestFit="1" customWidth="1"/>
    <col min="5668" max="5668" width="7.44140625" style="2" bestFit="1" customWidth="1"/>
    <col min="5669" max="5669" width="13.5546875" style="2" bestFit="1" customWidth="1"/>
    <col min="5670" max="5670" width="10.88671875" style="2" bestFit="1" customWidth="1"/>
    <col min="5671" max="5890" width="9.109375" style="2"/>
    <col min="5891" max="5891" width="3.5546875" style="2" bestFit="1" customWidth="1"/>
    <col min="5892" max="5892" width="21.33203125" style="2" bestFit="1" customWidth="1"/>
    <col min="5893" max="5893" width="11.33203125" style="2" bestFit="1" customWidth="1"/>
    <col min="5894" max="5895" width="4.6640625" style="2" bestFit="1" customWidth="1"/>
    <col min="5896" max="5896" width="7.5546875" style="2" bestFit="1" customWidth="1"/>
    <col min="5897" max="5899" width="10.5546875" style="2" bestFit="1" customWidth="1"/>
    <col min="5900" max="5900" width="6.109375" style="2" bestFit="1" customWidth="1"/>
    <col min="5901" max="5902" width="8.88671875" style="2" bestFit="1" customWidth="1"/>
    <col min="5903" max="5904" width="7.44140625" style="2" bestFit="1" customWidth="1"/>
    <col min="5905" max="5905" width="5.5546875" style="2" bestFit="1" customWidth="1"/>
    <col min="5906" max="5906" width="8" style="2" bestFit="1" customWidth="1"/>
    <col min="5907" max="5907" width="4" style="2" bestFit="1" customWidth="1"/>
    <col min="5908" max="5908" width="4.5546875" style="2" bestFit="1" customWidth="1"/>
    <col min="5909" max="5910" width="6" style="2" bestFit="1" customWidth="1"/>
    <col min="5911" max="5912" width="10.6640625" style="2" bestFit="1" customWidth="1"/>
    <col min="5913" max="5913" width="10.44140625" style="2" bestFit="1" customWidth="1"/>
    <col min="5914" max="5914" width="7.5546875" style="2" bestFit="1" customWidth="1"/>
    <col min="5915" max="5915" width="10" style="2" bestFit="1" customWidth="1"/>
    <col min="5916" max="5916" width="8" style="2" bestFit="1" customWidth="1"/>
    <col min="5917" max="5917" width="11.5546875" style="2" bestFit="1" customWidth="1"/>
    <col min="5918" max="5918" width="7.5546875" style="2" bestFit="1" customWidth="1"/>
    <col min="5919" max="5919" width="12.6640625" style="2" bestFit="1" customWidth="1"/>
    <col min="5920" max="5920" width="14.5546875" style="2" bestFit="1" customWidth="1"/>
    <col min="5921" max="5921" width="4.33203125" style="2" bestFit="1" customWidth="1"/>
    <col min="5922" max="5922" width="8" style="2" bestFit="1" customWidth="1"/>
    <col min="5923" max="5923" width="4.6640625" style="2" bestFit="1" customWidth="1"/>
    <col min="5924" max="5924" width="7.44140625" style="2" bestFit="1" customWidth="1"/>
    <col min="5925" max="5925" width="13.5546875" style="2" bestFit="1" customWidth="1"/>
    <col min="5926" max="5926" width="10.88671875" style="2" bestFit="1" customWidth="1"/>
    <col min="5927" max="6146" width="9.109375" style="2"/>
    <col min="6147" max="6147" width="3.5546875" style="2" bestFit="1" customWidth="1"/>
    <col min="6148" max="6148" width="21.33203125" style="2" bestFit="1" customWidth="1"/>
    <col min="6149" max="6149" width="11.33203125" style="2" bestFit="1" customWidth="1"/>
    <col min="6150" max="6151" width="4.6640625" style="2" bestFit="1" customWidth="1"/>
    <col min="6152" max="6152" width="7.5546875" style="2" bestFit="1" customWidth="1"/>
    <col min="6153" max="6155" width="10.5546875" style="2" bestFit="1" customWidth="1"/>
    <col min="6156" max="6156" width="6.109375" style="2" bestFit="1" customWidth="1"/>
    <col min="6157" max="6158" width="8.88671875" style="2" bestFit="1" customWidth="1"/>
    <col min="6159" max="6160" width="7.44140625" style="2" bestFit="1" customWidth="1"/>
    <col min="6161" max="6161" width="5.5546875" style="2" bestFit="1" customWidth="1"/>
    <col min="6162" max="6162" width="8" style="2" bestFit="1" customWidth="1"/>
    <col min="6163" max="6163" width="4" style="2" bestFit="1" customWidth="1"/>
    <col min="6164" max="6164" width="4.5546875" style="2" bestFit="1" customWidth="1"/>
    <col min="6165" max="6166" width="6" style="2" bestFit="1" customWidth="1"/>
    <col min="6167" max="6168" width="10.6640625" style="2" bestFit="1" customWidth="1"/>
    <col min="6169" max="6169" width="10.44140625" style="2" bestFit="1" customWidth="1"/>
    <col min="6170" max="6170" width="7.5546875" style="2" bestFit="1" customWidth="1"/>
    <col min="6171" max="6171" width="10" style="2" bestFit="1" customWidth="1"/>
    <col min="6172" max="6172" width="8" style="2" bestFit="1" customWidth="1"/>
    <col min="6173" max="6173" width="11.5546875" style="2" bestFit="1" customWidth="1"/>
    <col min="6174" max="6174" width="7.5546875" style="2" bestFit="1" customWidth="1"/>
    <col min="6175" max="6175" width="12.6640625" style="2" bestFit="1" customWidth="1"/>
    <col min="6176" max="6176" width="14.5546875" style="2" bestFit="1" customWidth="1"/>
    <col min="6177" max="6177" width="4.33203125" style="2" bestFit="1" customWidth="1"/>
    <col min="6178" max="6178" width="8" style="2" bestFit="1" customWidth="1"/>
    <col min="6179" max="6179" width="4.6640625" style="2" bestFit="1" customWidth="1"/>
    <col min="6180" max="6180" width="7.44140625" style="2" bestFit="1" customWidth="1"/>
    <col min="6181" max="6181" width="13.5546875" style="2" bestFit="1" customWidth="1"/>
    <col min="6182" max="6182" width="10.88671875" style="2" bestFit="1" customWidth="1"/>
    <col min="6183" max="6402" width="9.109375" style="2"/>
    <col min="6403" max="6403" width="3.5546875" style="2" bestFit="1" customWidth="1"/>
    <col min="6404" max="6404" width="21.33203125" style="2" bestFit="1" customWidth="1"/>
    <col min="6405" max="6405" width="11.33203125" style="2" bestFit="1" customWidth="1"/>
    <col min="6406" max="6407" width="4.6640625" style="2" bestFit="1" customWidth="1"/>
    <col min="6408" max="6408" width="7.5546875" style="2" bestFit="1" customWidth="1"/>
    <col min="6409" max="6411" width="10.5546875" style="2" bestFit="1" customWidth="1"/>
    <col min="6412" max="6412" width="6.109375" style="2" bestFit="1" customWidth="1"/>
    <col min="6413" max="6414" width="8.88671875" style="2" bestFit="1" customWidth="1"/>
    <col min="6415" max="6416" width="7.44140625" style="2" bestFit="1" customWidth="1"/>
    <col min="6417" max="6417" width="5.5546875" style="2" bestFit="1" customWidth="1"/>
    <col min="6418" max="6418" width="8" style="2" bestFit="1" customWidth="1"/>
    <col min="6419" max="6419" width="4" style="2" bestFit="1" customWidth="1"/>
    <col min="6420" max="6420" width="4.5546875" style="2" bestFit="1" customWidth="1"/>
    <col min="6421" max="6422" width="6" style="2" bestFit="1" customWidth="1"/>
    <col min="6423" max="6424" width="10.6640625" style="2" bestFit="1" customWidth="1"/>
    <col min="6425" max="6425" width="10.44140625" style="2" bestFit="1" customWidth="1"/>
    <col min="6426" max="6426" width="7.5546875" style="2" bestFit="1" customWidth="1"/>
    <col min="6427" max="6427" width="10" style="2" bestFit="1" customWidth="1"/>
    <col min="6428" max="6428" width="8" style="2" bestFit="1" customWidth="1"/>
    <col min="6429" max="6429" width="11.5546875" style="2" bestFit="1" customWidth="1"/>
    <col min="6430" max="6430" width="7.5546875" style="2" bestFit="1" customWidth="1"/>
    <col min="6431" max="6431" width="12.6640625" style="2" bestFit="1" customWidth="1"/>
    <col min="6432" max="6432" width="14.5546875" style="2" bestFit="1" customWidth="1"/>
    <col min="6433" max="6433" width="4.33203125" style="2" bestFit="1" customWidth="1"/>
    <col min="6434" max="6434" width="8" style="2" bestFit="1" customWidth="1"/>
    <col min="6435" max="6435" width="4.6640625" style="2" bestFit="1" customWidth="1"/>
    <col min="6436" max="6436" width="7.44140625" style="2" bestFit="1" customWidth="1"/>
    <col min="6437" max="6437" width="13.5546875" style="2" bestFit="1" customWidth="1"/>
    <col min="6438" max="6438" width="10.88671875" style="2" bestFit="1" customWidth="1"/>
    <col min="6439" max="6658" width="9.109375" style="2"/>
    <col min="6659" max="6659" width="3.5546875" style="2" bestFit="1" customWidth="1"/>
    <col min="6660" max="6660" width="21.33203125" style="2" bestFit="1" customWidth="1"/>
    <col min="6661" max="6661" width="11.33203125" style="2" bestFit="1" customWidth="1"/>
    <col min="6662" max="6663" width="4.6640625" style="2" bestFit="1" customWidth="1"/>
    <col min="6664" max="6664" width="7.5546875" style="2" bestFit="1" customWidth="1"/>
    <col min="6665" max="6667" width="10.5546875" style="2" bestFit="1" customWidth="1"/>
    <col min="6668" max="6668" width="6.109375" style="2" bestFit="1" customWidth="1"/>
    <col min="6669" max="6670" width="8.88671875" style="2" bestFit="1" customWidth="1"/>
    <col min="6671" max="6672" width="7.44140625" style="2" bestFit="1" customWidth="1"/>
    <col min="6673" max="6673" width="5.5546875" style="2" bestFit="1" customWidth="1"/>
    <col min="6674" max="6674" width="8" style="2" bestFit="1" customWidth="1"/>
    <col min="6675" max="6675" width="4" style="2" bestFit="1" customWidth="1"/>
    <col min="6676" max="6676" width="4.5546875" style="2" bestFit="1" customWidth="1"/>
    <col min="6677" max="6678" width="6" style="2" bestFit="1" customWidth="1"/>
    <col min="6679" max="6680" width="10.6640625" style="2" bestFit="1" customWidth="1"/>
    <col min="6681" max="6681" width="10.44140625" style="2" bestFit="1" customWidth="1"/>
    <col min="6682" max="6682" width="7.5546875" style="2" bestFit="1" customWidth="1"/>
    <col min="6683" max="6683" width="10" style="2" bestFit="1" customWidth="1"/>
    <col min="6684" max="6684" width="8" style="2" bestFit="1" customWidth="1"/>
    <col min="6685" max="6685" width="11.5546875" style="2" bestFit="1" customWidth="1"/>
    <col min="6686" max="6686" width="7.5546875" style="2" bestFit="1" customWidth="1"/>
    <col min="6687" max="6687" width="12.6640625" style="2" bestFit="1" customWidth="1"/>
    <col min="6688" max="6688" width="14.5546875" style="2" bestFit="1" customWidth="1"/>
    <col min="6689" max="6689" width="4.33203125" style="2" bestFit="1" customWidth="1"/>
    <col min="6690" max="6690" width="8" style="2" bestFit="1" customWidth="1"/>
    <col min="6691" max="6691" width="4.6640625" style="2" bestFit="1" customWidth="1"/>
    <col min="6692" max="6692" width="7.44140625" style="2" bestFit="1" customWidth="1"/>
    <col min="6693" max="6693" width="13.5546875" style="2" bestFit="1" customWidth="1"/>
    <col min="6694" max="6694" width="10.88671875" style="2" bestFit="1" customWidth="1"/>
    <col min="6695" max="6914" width="9.109375" style="2"/>
    <col min="6915" max="6915" width="3.5546875" style="2" bestFit="1" customWidth="1"/>
    <col min="6916" max="6916" width="21.33203125" style="2" bestFit="1" customWidth="1"/>
    <col min="6917" max="6917" width="11.33203125" style="2" bestFit="1" customWidth="1"/>
    <col min="6918" max="6919" width="4.6640625" style="2" bestFit="1" customWidth="1"/>
    <col min="6920" max="6920" width="7.5546875" style="2" bestFit="1" customWidth="1"/>
    <col min="6921" max="6923" width="10.5546875" style="2" bestFit="1" customWidth="1"/>
    <col min="6924" max="6924" width="6.109375" style="2" bestFit="1" customWidth="1"/>
    <col min="6925" max="6926" width="8.88671875" style="2" bestFit="1" customWidth="1"/>
    <col min="6927" max="6928" width="7.44140625" style="2" bestFit="1" customWidth="1"/>
    <col min="6929" max="6929" width="5.5546875" style="2" bestFit="1" customWidth="1"/>
    <col min="6930" max="6930" width="8" style="2" bestFit="1" customWidth="1"/>
    <col min="6931" max="6931" width="4" style="2" bestFit="1" customWidth="1"/>
    <col min="6932" max="6932" width="4.5546875" style="2" bestFit="1" customWidth="1"/>
    <col min="6933" max="6934" width="6" style="2" bestFit="1" customWidth="1"/>
    <col min="6935" max="6936" width="10.6640625" style="2" bestFit="1" customWidth="1"/>
    <col min="6937" max="6937" width="10.44140625" style="2" bestFit="1" customWidth="1"/>
    <col min="6938" max="6938" width="7.5546875" style="2" bestFit="1" customWidth="1"/>
    <col min="6939" max="6939" width="10" style="2" bestFit="1" customWidth="1"/>
    <col min="6940" max="6940" width="8" style="2" bestFit="1" customWidth="1"/>
    <col min="6941" max="6941" width="11.5546875" style="2" bestFit="1" customWidth="1"/>
    <col min="6942" max="6942" width="7.5546875" style="2" bestFit="1" customWidth="1"/>
    <col min="6943" max="6943" width="12.6640625" style="2" bestFit="1" customWidth="1"/>
    <col min="6944" max="6944" width="14.5546875" style="2" bestFit="1" customWidth="1"/>
    <col min="6945" max="6945" width="4.33203125" style="2" bestFit="1" customWidth="1"/>
    <col min="6946" max="6946" width="8" style="2" bestFit="1" customWidth="1"/>
    <col min="6947" max="6947" width="4.6640625" style="2" bestFit="1" customWidth="1"/>
    <col min="6948" max="6948" width="7.44140625" style="2" bestFit="1" customWidth="1"/>
    <col min="6949" max="6949" width="13.5546875" style="2" bestFit="1" customWidth="1"/>
    <col min="6950" max="6950" width="10.88671875" style="2" bestFit="1" customWidth="1"/>
    <col min="6951" max="7170" width="9.109375" style="2"/>
    <col min="7171" max="7171" width="3.5546875" style="2" bestFit="1" customWidth="1"/>
    <col min="7172" max="7172" width="21.33203125" style="2" bestFit="1" customWidth="1"/>
    <col min="7173" max="7173" width="11.33203125" style="2" bestFit="1" customWidth="1"/>
    <col min="7174" max="7175" width="4.6640625" style="2" bestFit="1" customWidth="1"/>
    <col min="7176" max="7176" width="7.5546875" style="2" bestFit="1" customWidth="1"/>
    <col min="7177" max="7179" width="10.5546875" style="2" bestFit="1" customWidth="1"/>
    <col min="7180" max="7180" width="6.109375" style="2" bestFit="1" customWidth="1"/>
    <col min="7181" max="7182" width="8.88671875" style="2" bestFit="1" customWidth="1"/>
    <col min="7183" max="7184" width="7.44140625" style="2" bestFit="1" customWidth="1"/>
    <col min="7185" max="7185" width="5.5546875" style="2" bestFit="1" customWidth="1"/>
    <col min="7186" max="7186" width="8" style="2" bestFit="1" customWidth="1"/>
    <col min="7187" max="7187" width="4" style="2" bestFit="1" customWidth="1"/>
    <col min="7188" max="7188" width="4.5546875" style="2" bestFit="1" customWidth="1"/>
    <col min="7189" max="7190" width="6" style="2" bestFit="1" customWidth="1"/>
    <col min="7191" max="7192" width="10.6640625" style="2" bestFit="1" customWidth="1"/>
    <col min="7193" max="7193" width="10.44140625" style="2" bestFit="1" customWidth="1"/>
    <col min="7194" max="7194" width="7.5546875" style="2" bestFit="1" customWidth="1"/>
    <col min="7195" max="7195" width="10" style="2" bestFit="1" customWidth="1"/>
    <col min="7196" max="7196" width="8" style="2" bestFit="1" customWidth="1"/>
    <col min="7197" max="7197" width="11.5546875" style="2" bestFit="1" customWidth="1"/>
    <col min="7198" max="7198" width="7.5546875" style="2" bestFit="1" customWidth="1"/>
    <col min="7199" max="7199" width="12.6640625" style="2" bestFit="1" customWidth="1"/>
    <col min="7200" max="7200" width="14.5546875" style="2" bestFit="1" customWidth="1"/>
    <col min="7201" max="7201" width="4.33203125" style="2" bestFit="1" customWidth="1"/>
    <col min="7202" max="7202" width="8" style="2" bestFit="1" customWidth="1"/>
    <col min="7203" max="7203" width="4.6640625" style="2" bestFit="1" customWidth="1"/>
    <col min="7204" max="7204" width="7.44140625" style="2" bestFit="1" customWidth="1"/>
    <col min="7205" max="7205" width="13.5546875" style="2" bestFit="1" customWidth="1"/>
    <col min="7206" max="7206" width="10.88671875" style="2" bestFit="1" customWidth="1"/>
    <col min="7207" max="7426" width="9.109375" style="2"/>
    <col min="7427" max="7427" width="3.5546875" style="2" bestFit="1" customWidth="1"/>
    <col min="7428" max="7428" width="21.33203125" style="2" bestFit="1" customWidth="1"/>
    <col min="7429" max="7429" width="11.33203125" style="2" bestFit="1" customWidth="1"/>
    <col min="7430" max="7431" width="4.6640625" style="2" bestFit="1" customWidth="1"/>
    <col min="7432" max="7432" width="7.5546875" style="2" bestFit="1" customWidth="1"/>
    <col min="7433" max="7435" width="10.5546875" style="2" bestFit="1" customWidth="1"/>
    <col min="7436" max="7436" width="6.109375" style="2" bestFit="1" customWidth="1"/>
    <col min="7437" max="7438" width="8.88671875" style="2" bestFit="1" customWidth="1"/>
    <col min="7439" max="7440" width="7.44140625" style="2" bestFit="1" customWidth="1"/>
    <col min="7441" max="7441" width="5.5546875" style="2" bestFit="1" customWidth="1"/>
    <col min="7442" max="7442" width="8" style="2" bestFit="1" customWidth="1"/>
    <col min="7443" max="7443" width="4" style="2" bestFit="1" customWidth="1"/>
    <col min="7444" max="7444" width="4.5546875" style="2" bestFit="1" customWidth="1"/>
    <col min="7445" max="7446" width="6" style="2" bestFit="1" customWidth="1"/>
    <col min="7447" max="7448" width="10.6640625" style="2" bestFit="1" customWidth="1"/>
    <col min="7449" max="7449" width="10.44140625" style="2" bestFit="1" customWidth="1"/>
    <col min="7450" max="7450" width="7.5546875" style="2" bestFit="1" customWidth="1"/>
    <col min="7451" max="7451" width="10" style="2" bestFit="1" customWidth="1"/>
    <col min="7452" max="7452" width="8" style="2" bestFit="1" customWidth="1"/>
    <col min="7453" max="7453" width="11.5546875" style="2" bestFit="1" customWidth="1"/>
    <col min="7454" max="7454" width="7.5546875" style="2" bestFit="1" customWidth="1"/>
    <col min="7455" max="7455" width="12.6640625" style="2" bestFit="1" customWidth="1"/>
    <col min="7456" max="7456" width="14.5546875" style="2" bestFit="1" customWidth="1"/>
    <col min="7457" max="7457" width="4.33203125" style="2" bestFit="1" customWidth="1"/>
    <col min="7458" max="7458" width="8" style="2" bestFit="1" customWidth="1"/>
    <col min="7459" max="7459" width="4.6640625" style="2" bestFit="1" customWidth="1"/>
    <col min="7460" max="7460" width="7.44140625" style="2" bestFit="1" customWidth="1"/>
    <col min="7461" max="7461" width="13.5546875" style="2" bestFit="1" customWidth="1"/>
    <col min="7462" max="7462" width="10.88671875" style="2" bestFit="1" customWidth="1"/>
    <col min="7463" max="7682" width="9.109375" style="2"/>
    <col min="7683" max="7683" width="3.5546875" style="2" bestFit="1" customWidth="1"/>
    <col min="7684" max="7684" width="21.33203125" style="2" bestFit="1" customWidth="1"/>
    <col min="7685" max="7685" width="11.33203125" style="2" bestFit="1" customWidth="1"/>
    <col min="7686" max="7687" width="4.6640625" style="2" bestFit="1" customWidth="1"/>
    <col min="7688" max="7688" width="7.5546875" style="2" bestFit="1" customWidth="1"/>
    <col min="7689" max="7691" width="10.5546875" style="2" bestFit="1" customWidth="1"/>
    <col min="7692" max="7692" width="6.109375" style="2" bestFit="1" customWidth="1"/>
    <col min="7693" max="7694" width="8.88671875" style="2" bestFit="1" customWidth="1"/>
    <col min="7695" max="7696" width="7.44140625" style="2" bestFit="1" customWidth="1"/>
    <col min="7697" max="7697" width="5.5546875" style="2" bestFit="1" customWidth="1"/>
    <col min="7698" max="7698" width="8" style="2" bestFit="1" customWidth="1"/>
    <col min="7699" max="7699" width="4" style="2" bestFit="1" customWidth="1"/>
    <col min="7700" max="7700" width="4.5546875" style="2" bestFit="1" customWidth="1"/>
    <col min="7701" max="7702" width="6" style="2" bestFit="1" customWidth="1"/>
    <col min="7703" max="7704" width="10.6640625" style="2" bestFit="1" customWidth="1"/>
    <col min="7705" max="7705" width="10.44140625" style="2" bestFit="1" customWidth="1"/>
    <col min="7706" max="7706" width="7.5546875" style="2" bestFit="1" customWidth="1"/>
    <col min="7707" max="7707" width="10" style="2" bestFit="1" customWidth="1"/>
    <col min="7708" max="7708" width="8" style="2" bestFit="1" customWidth="1"/>
    <col min="7709" max="7709" width="11.5546875" style="2" bestFit="1" customWidth="1"/>
    <col min="7710" max="7710" width="7.5546875" style="2" bestFit="1" customWidth="1"/>
    <col min="7711" max="7711" width="12.6640625" style="2" bestFit="1" customWidth="1"/>
    <col min="7712" max="7712" width="14.5546875" style="2" bestFit="1" customWidth="1"/>
    <col min="7713" max="7713" width="4.33203125" style="2" bestFit="1" customWidth="1"/>
    <col min="7714" max="7714" width="8" style="2" bestFit="1" customWidth="1"/>
    <col min="7715" max="7715" width="4.6640625" style="2" bestFit="1" customWidth="1"/>
    <col min="7716" max="7716" width="7.44140625" style="2" bestFit="1" customWidth="1"/>
    <col min="7717" max="7717" width="13.5546875" style="2" bestFit="1" customWidth="1"/>
    <col min="7718" max="7718" width="10.88671875" style="2" bestFit="1" customWidth="1"/>
    <col min="7719" max="7938" width="9.109375" style="2"/>
    <col min="7939" max="7939" width="3.5546875" style="2" bestFit="1" customWidth="1"/>
    <col min="7940" max="7940" width="21.33203125" style="2" bestFit="1" customWidth="1"/>
    <col min="7941" max="7941" width="11.33203125" style="2" bestFit="1" customWidth="1"/>
    <col min="7942" max="7943" width="4.6640625" style="2" bestFit="1" customWidth="1"/>
    <col min="7944" max="7944" width="7.5546875" style="2" bestFit="1" customWidth="1"/>
    <col min="7945" max="7947" width="10.5546875" style="2" bestFit="1" customWidth="1"/>
    <col min="7948" max="7948" width="6.109375" style="2" bestFit="1" customWidth="1"/>
    <col min="7949" max="7950" width="8.88671875" style="2" bestFit="1" customWidth="1"/>
    <col min="7951" max="7952" width="7.44140625" style="2" bestFit="1" customWidth="1"/>
    <col min="7953" max="7953" width="5.5546875" style="2" bestFit="1" customWidth="1"/>
    <col min="7954" max="7954" width="8" style="2" bestFit="1" customWidth="1"/>
    <col min="7955" max="7955" width="4" style="2" bestFit="1" customWidth="1"/>
    <col min="7956" max="7956" width="4.5546875" style="2" bestFit="1" customWidth="1"/>
    <col min="7957" max="7958" width="6" style="2" bestFit="1" customWidth="1"/>
    <col min="7959" max="7960" width="10.6640625" style="2" bestFit="1" customWidth="1"/>
    <col min="7961" max="7961" width="10.44140625" style="2" bestFit="1" customWidth="1"/>
    <col min="7962" max="7962" width="7.5546875" style="2" bestFit="1" customWidth="1"/>
    <col min="7963" max="7963" width="10" style="2" bestFit="1" customWidth="1"/>
    <col min="7964" max="7964" width="8" style="2" bestFit="1" customWidth="1"/>
    <col min="7965" max="7965" width="11.5546875" style="2" bestFit="1" customWidth="1"/>
    <col min="7966" max="7966" width="7.5546875" style="2" bestFit="1" customWidth="1"/>
    <col min="7967" max="7967" width="12.6640625" style="2" bestFit="1" customWidth="1"/>
    <col min="7968" max="7968" width="14.5546875" style="2" bestFit="1" customWidth="1"/>
    <col min="7969" max="7969" width="4.33203125" style="2" bestFit="1" customWidth="1"/>
    <col min="7970" max="7970" width="8" style="2" bestFit="1" customWidth="1"/>
    <col min="7971" max="7971" width="4.6640625" style="2" bestFit="1" customWidth="1"/>
    <col min="7972" max="7972" width="7.44140625" style="2" bestFit="1" customWidth="1"/>
    <col min="7973" max="7973" width="13.5546875" style="2" bestFit="1" customWidth="1"/>
    <col min="7974" max="7974" width="10.88671875" style="2" bestFit="1" customWidth="1"/>
    <col min="7975" max="8194" width="9.109375" style="2"/>
    <col min="8195" max="8195" width="3.5546875" style="2" bestFit="1" customWidth="1"/>
    <col min="8196" max="8196" width="21.33203125" style="2" bestFit="1" customWidth="1"/>
    <col min="8197" max="8197" width="11.33203125" style="2" bestFit="1" customWidth="1"/>
    <col min="8198" max="8199" width="4.6640625" style="2" bestFit="1" customWidth="1"/>
    <col min="8200" max="8200" width="7.5546875" style="2" bestFit="1" customWidth="1"/>
    <col min="8201" max="8203" width="10.5546875" style="2" bestFit="1" customWidth="1"/>
    <col min="8204" max="8204" width="6.109375" style="2" bestFit="1" customWidth="1"/>
    <col min="8205" max="8206" width="8.88671875" style="2" bestFit="1" customWidth="1"/>
    <col min="8207" max="8208" width="7.44140625" style="2" bestFit="1" customWidth="1"/>
    <col min="8209" max="8209" width="5.5546875" style="2" bestFit="1" customWidth="1"/>
    <col min="8210" max="8210" width="8" style="2" bestFit="1" customWidth="1"/>
    <col min="8211" max="8211" width="4" style="2" bestFit="1" customWidth="1"/>
    <col min="8212" max="8212" width="4.5546875" style="2" bestFit="1" customWidth="1"/>
    <col min="8213" max="8214" width="6" style="2" bestFit="1" customWidth="1"/>
    <col min="8215" max="8216" width="10.6640625" style="2" bestFit="1" customWidth="1"/>
    <col min="8217" max="8217" width="10.44140625" style="2" bestFit="1" customWidth="1"/>
    <col min="8218" max="8218" width="7.5546875" style="2" bestFit="1" customWidth="1"/>
    <col min="8219" max="8219" width="10" style="2" bestFit="1" customWidth="1"/>
    <col min="8220" max="8220" width="8" style="2" bestFit="1" customWidth="1"/>
    <col min="8221" max="8221" width="11.5546875" style="2" bestFit="1" customWidth="1"/>
    <col min="8222" max="8222" width="7.5546875" style="2" bestFit="1" customWidth="1"/>
    <col min="8223" max="8223" width="12.6640625" style="2" bestFit="1" customWidth="1"/>
    <col min="8224" max="8224" width="14.5546875" style="2" bestFit="1" customWidth="1"/>
    <col min="8225" max="8225" width="4.33203125" style="2" bestFit="1" customWidth="1"/>
    <col min="8226" max="8226" width="8" style="2" bestFit="1" customWidth="1"/>
    <col min="8227" max="8227" width="4.6640625" style="2" bestFit="1" customWidth="1"/>
    <col min="8228" max="8228" width="7.44140625" style="2" bestFit="1" customWidth="1"/>
    <col min="8229" max="8229" width="13.5546875" style="2" bestFit="1" customWidth="1"/>
    <col min="8230" max="8230" width="10.88671875" style="2" bestFit="1" customWidth="1"/>
    <col min="8231" max="8450" width="9.109375" style="2"/>
    <col min="8451" max="8451" width="3.5546875" style="2" bestFit="1" customWidth="1"/>
    <col min="8452" max="8452" width="21.33203125" style="2" bestFit="1" customWidth="1"/>
    <col min="8453" max="8453" width="11.33203125" style="2" bestFit="1" customWidth="1"/>
    <col min="8454" max="8455" width="4.6640625" style="2" bestFit="1" customWidth="1"/>
    <col min="8456" max="8456" width="7.5546875" style="2" bestFit="1" customWidth="1"/>
    <col min="8457" max="8459" width="10.5546875" style="2" bestFit="1" customWidth="1"/>
    <col min="8460" max="8460" width="6.109375" style="2" bestFit="1" customWidth="1"/>
    <col min="8461" max="8462" width="8.88671875" style="2" bestFit="1" customWidth="1"/>
    <col min="8463" max="8464" width="7.44140625" style="2" bestFit="1" customWidth="1"/>
    <col min="8465" max="8465" width="5.5546875" style="2" bestFit="1" customWidth="1"/>
    <col min="8466" max="8466" width="8" style="2" bestFit="1" customWidth="1"/>
    <col min="8467" max="8467" width="4" style="2" bestFit="1" customWidth="1"/>
    <col min="8468" max="8468" width="4.5546875" style="2" bestFit="1" customWidth="1"/>
    <col min="8469" max="8470" width="6" style="2" bestFit="1" customWidth="1"/>
    <col min="8471" max="8472" width="10.6640625" style="2" bestFit="1" customWidth="1"/>
    <col min="8473" max="8473" width="10.44140625" style="2" bestFit="1" customWidth="1"/>
    <col min="8474" max="8474" width="7.5546875" style="2" bestFit="1" customWidth="1"/>
    <col min="8475" max="8475" width="10" style="2" bestFit="1" customWidth="1"/>
    <col min="8476" max="8476" width="8" style="2" bestFit="1" customWidth="1"/>
    <col min="8477" max="8477" width="11.5546875" style="2" bestFit="1" customWidth="1"/>
    <col min="8478" max="8478" width="7.5546875" style="2" bestFit="1" customWidth="1"/>
    <col min="8479" max="8479" width="12.6640625" style="2" bestFit="1" customWidth="1"/>
    <col min="8480" max="8480" width="14.5546875" style="2" bestFit="1" customWidth="1"/>
    <col min="8481" max="8481" width="4.33203125" style="2" bestFit="1" customWidth="1"/>
    <col min="8482" max="8482" width="8" style="2" bestFit="1" customWidth="1"/>
    <col min="8483" max="8483" width="4.6640625" style="2" bestFit="1" customWidth="1"/>
    <col min="8484" max="8484" width="7.44140625" style="2" bestFit="1" customWidth="1"/>
    <col min="8485" max="8485" width="13.5546875" style="2" bestFit="1" customWidth="1"/>
    <col min="8486" max="8486" width="10.88671875" style="2" bestFit="1" customWidth="1"/>
    <col min="8487" max="8706" width="9.109375" style="2"/>
    <col min="8707" max="8707" width="3.5546875" style="2" bestFit="1" customWidth="1"/>
    <col min="8708" max="8708" width="21.33203125" style="2" bestFit="1" customWidth="1"/>
    <col min="8709" max="8709" width="11.33203125" style="2" bestFit="1" customWidth="1"/>
    <col min="8710" max="8711" width="4.6640625" style="2" bestFit="1" customWidth="1"/>
    <col min="8712" max="8712" width="7.5546875" style="2" bestFit="1" customWidth="1"/>
    <col min="8713" max="8715" width="10.5546875" style="2" bestFit="1" customWidth="1"/>
    <col min="8716" max="8716" width="6.109375" style="2" bestFit="1" customWidth="1"/>
    <col min="8717" max="8718" width="8.88671875" style="2" bestFit="1" customWidth="1"/>
    <col min="8719" max="8720" width="7.44140625" style="2" bestFit="1" customWidth="1"/>
    <col min="8721" max="8721" width="5.5546875" style="2" bestFit="1" customWidth="1"/>
    <col min="8722" max="8722" width="8" style="2" bestFit="1" customWidth="1"/>
    <col min="8723" max="8723" width="4" style="2" bestFit="1" customWidth="1"/>
    <col min="8724" max="8724" width="4.5546875" style="2" bestFit="1" customWidth="1"/>
    <col min="8725" max="8726" width="6" style="2" bestFit="1" customWidth="1"/>
    <col min="8727" max="8728" width="10.6640625" style="2" bestFit="1" customWidth="1"/>
    <col min="8729" max="8729" width="10.44140625" style="2" bestFit="1" customWidth="1"/>
    <col min="8730" max="8730" width="7.5546875" style="2" bestFit="1" customWidth="1"/>
    <col min="8731" max="8731" width="10" style="2" bestFit="1" customWidth="1"/>
    <col min="8732" max="8732" width="8" style="2" bestFit="1" customWidth="1"/>
    <col min="8733" max="8733" width="11.5546875" style="2" bestFit="1" customWidth="1"/>
    <col min="8734" max="8734" width="7.5546875" style="2" bestFit="1" customWidth="1"/>
    <col min="8735" max="8735" width="12.6640625" style="2" bestFit="1" customWidth="1"/>
    <col min="8736" max="8736" width="14.5546875" style="2" bestFit="1" customWidth="1"/>
    <col min="8737" max="8737" width="4.33203125" style="2" bestFit="1" customWidth="1"/>
    <col min="8738" max="8738" width="8" style="2" bestFit="1" customWidth="1"/>
    <col min="8739" max="8739" width="4.6640625" style="2" bestFit="1" customWidth="1"/>
    <col min="8740" max="8740" width="7.44140625" style="2" bestFit="1" customWidth="1"/>
    <col min="8741" max="8741" width="13.5546875" style="2" bestFit="1" customWidth="1"/>
    <col min="8742" max="8742" width="10.88671875" style="2" bestFit="1" customWidth="1"/>
    <col min="8743" max="8962" width="9.109375" style="2"/>
    <col min="8963" max="8963" width="3.5546875" style="2" bestFit="1" customWidth="1"/>
    <col min="8964" max="8964" width="21.33203125" style="2" bestFit="1" customWidth="1"/>
    <col min="8965" max="8965" width="11.33203125" style="2" bestFit="1" customWidth="1"/>
    <col min="8966" max="8967" width="4.6640625" style="2" bestFit="1" customWidth="1"/>
    <col min="8968" max="8968" width="7.5546875" style="2" bestFit="1" customWidth="1"/>
    <col min="8969" max="8971" width="10.5546875" style="2" bestFit="1" customWidth="1"/>
    <col min="8972" max="8972" width="6.109375" style="2" bestFit="1" customWidth="1"/>
    <col min="8973" max="8974" width="8.88671875" style="2" bestFit="1" customWidth="1"/>
    <col min="8975" max="8976" width="7.44140625" style="2" bestFit="1" customWidth="1"/>
    <col min="8977" max="8977" width="5.5546875" style="2" bestFit="1" customWidth="1"/>
    <col min="8978" max="8978" width="8" style="2" bestFit="1" customWidth="1"/>
    <col min="8979" max="8979" width="4" style="2" bestFit="1" customWidth="1"/>
    <col min="8980" max="8980" width="4.5546875" style="2" bestFit="1" customWidth="1"/>
    <col min="8981" max="8982" width="6" style="2" bestFit="1" customWidth="1"/>
    <col min="8983" max="8984" width="10.6640625" style="2" bestFit="1" customWidth="1"/>
    <col min="8985" max="8985" width="10.44140625" style="2" bestFit="1" customWidth="1"/>
    <col min="8986" max="8986" width="7.5546875" style="2" bestFit="1" customWidth="1"/>
    <col min="8987" max="8987" width="10" style="2" bestFit="1" customWidth="1"/>
    <col min="8988" max="8988" width="8" style="2" bestFit="1" customWidth="1"/>
    <col min="8989" max="8989" width="11.5546875" style="2" bestFit="1" customWidth="1"/>
    <col min="8990" max="8990" width="7.5546875" style="2" bestFit="1" customWidth="1"/>
    <col min="8991" max="8991" width="12.6640625" style="2" bestFit="1" customWidth="1"/>
    <col min="8992" max="8992" width="14.5546875" style="2" bestFit="1" customWidth="1"/>
    <col min="8993" max="8993" width="4.33203125" style="2" bestFit="1" customWidth="1"/>
    <col min="8994" max="8994" width="8" style="2" bestFit="1" customWidth="1"/>
    <col min="8995" max="8995" width="4.6640625" style="2" bestFit="1" customWidth="1"/>
    <col min="8996" max="8996" width="7.44140625" style="2" bestFit="1" customWidth="1"/>
    <col min="8997" max="8997" width="13.5546875" style="2" bestFit="1" customWidth="1"/>
    <col min="8998" max="8998" width="10.88671875" style="2" bestFit="1" customWidth="1"/>
    <col min="8999" max="9218" width="9.109375" style="2"/>
    <col min="9219" max="9219" width="3.5546875" style="2" bestFit="1" customWidth="1"/>
    <col min="9220" max="9220" width="21.33203125" style="2" bestFit="1" customWidth="1"/>
    <col min="9221" max="9221" width="11.33203125" style="2" bestFit="1" customWidth="1"/>
    <col min="9222" max="9223" width="4.6640625" style="2" bestFit="1" customWidth="1"/>
    <col min="9224" max="9224" width="7.5546875" style="2" bestFit="1" customWidth="1"/>
    <col min="9225" max="9227" width="10.5546875" style="2" bestFit="1" customWidth="1"/>
    <col min="9228" max="9228" width="6.109375" style="2" bestFit="1" customWidth="1"/>
    <col min="9229" max="9230" width="8.88671875" style="2" bestFit="1" customWidth="1"/>
    <col min="9231" max="9232" width="7.44140625" style="2" bestFit="1" customWidth="1"/>
    <col min="9233" max="9233" width="5.5546875" style="2" bestFit="1" customWidth="1"/>
    <col min="9234" max="9234" width="8" style="2" bestFit="1" customWidth="1"/>
    <col min="9235" max="9235" width="4" style="2" bestFit="1" customWidth="1"/>
    <col min="9236" max="9236" width="4.5546875" style="2" bestFit="1" customWidth="1"/>
    <col min="9237" max="9238" width="6" style="2" bestFit="1" customWidth="1"/>
    <col min="9239" max="9240" width="10.6640625" style="2" bestFit="1" customWidth="1"/>
    <col min="9241" max="9241" width="10.44140625" style="2" bestFit="1" customWidth="1"/>
    <col min="9242" max="9242" width="7.5546875" style="2" bestFit="1" customWidth="1"/>
    <col min="9243" max="9243" width="10" style="2" bestFit="1" customWidth="1"/>
    <col min="9244" max="9244" width="8" style="2" bestFit="1" customWidth="1"/>
    <col min="9245" max="9245" width="11.5546875" style="2" bestFit="1" customWidth="1"/>
    <col min="9246" max="9246" width="7.5546875" style="2" bestFit="1" customWidth="1"/>
    <col min="9247" max="9247" width="12.6640625" style="2" bestFit="1" customWidth="1"/>
    <col min="9248" max="9248" width="14.5546875" style="2" bestFit="1" customWidth="1"/>
    <col min="9249" max="9249" width="4.33203125" style="2" bestFit="1" customWidth="1"/>
    <col min="9250" max="9250" width="8" style="2" bestFit="1" customWidth="1"/>
    <col min="9251" max="9251" width="4.6640625" style="2" bestFit="1" customWidth="1"/>
    <col min="9252" max="9252" width="7.44140625" style="2" bestFit="1" customWidth="1"/>
    <col min="9253" max="9253" width="13.5546875" style="2" bestFit="1" customWidth="1"/>
    <col min="9254" max="9254" width="10.88671875" style="2" bestFit="1" customWidth="1"/>
    <col min="9255" max="9474" width="9.109375" style="2"/>
    <col min="9475" max="9475" width="3.5546875" style="2" bestFit="1" customWidth="1"/>
    <col min="9476" max="9476" width="21.33203125" style="2" bestFit="1" customWidth="1"/>
    <col min="9477" max="9477" width="11.33203125" style="2" bestFit="1" customWidth="1"/>
    <col min="9478" max="9479" width="4.6640625" style="2" bestFit="1" customWidth="1"/>
    <col min="9480" max="9480" width="7.5546875" style="2" bestFit="1" customWidth="1"/>
    <col min="9481" max="9483" width="10.5546875" style="2" bestFit="1" customWidth="1"/>
    <col min="9484" max="9484" width="6.109375" style="2" bestFit="1" customWidth="1"/>
    <col min="9485" max="9486" width="8.88671875" style="2" bestFit="1" customWidth="1"/>
    <col min="9487" max="9488" width="7.44140625" style="2" bestFit="1" customWidth="1"/>
    <col min="9489" max="9489" width="5.5546875" style="2" bestFit="1" customWidth="1"/>
    <col min="9490" max="9490" width="8" style="2" bestFit="1" customWidth="1"/>
    <col min="9491" max="9491" width="4" style="2" bestFit="1" customWidth="1"/>
    <col min="9492" max="9492" width="4.5546875" style="2" bestFit="1" customWidth="1"/>
    <col min="9493" max="9494" width="6" style="2" bestFit="1" customWidth="1"/>
    <col min="9495" max="9496" width="10.6640625" style="2" bestFit="1" customWidth="1"/>
    <col min="9497" max="9497" width="10.44140625" style="2" bestFit="1" customWidth="1"/>
    <col min="9498" max="9498" width="7.5546875" style="2" bestFit="1" customWidth="1"/>
    <col min="9499" max="9499" width="10" style="2" bestFit="1" customWidth="1"/>
    <col min="9500" max="9500" width="8" style="2" bestFit="1" customWidth="1"/>
    <col min="9501" max="9501" width="11.5546875" style="2" bestFit="1" customWidth="1"/>
    <col min="9502" max="9502" width="7.5546875" style="2" bestFit="1" customWidth="1"/>
    <col min="9503" max="9503" width="12.6640625" style="2" bestFit="1" customWidth="1"/>
    <col min="9504" max="9504" width="14.5546875" style="2" bestFit="1" customWidth="1"/>
    <col min="9505" max="9505" width="4.33203125" style="2" bestFit="1" customWidth="1"/>
    <col min="9506" max="9506" width="8" style="2" bestFit="1" customWidth="1"/>
    <col min="9507" max="9507" width="4.6640625" style="2" bestFit="1" customWidth="1"/>
    <col min="9508" max="9508" width="7.44140625" style="2" bestFit="1" customWidth="1"/>
    <col min="9509" max="9509" width="13.5546875" style="2" bestFit="1" customWidth="1"/>
    <col min="9510" max="9510" width="10.88671875" style="2" bestFit="1" customWidth="1"/>
    <col min="9511" max="9730" width="9.109375" style="2"/>
    <col min="9731" max="9731" width="3.5546875" style="2" bestFit="1" customWidth="1"/>
    <col min="9732" max="9732" width="21.33203125" style="2" bestFit="1" customWidth="1"/>
    <col min="9733" max="9733" width="11.33203125" style="2" bestFit="1" customWidth="1"/>
    <col min="9734" max="9735" width="4.6640625" style="2" bestFit="1" customWidth="1"/>
    <col min="9736" max="9736" width="7.5546875" style="2" bestFit="1" customWidth="1"/>
    <col min="9737" max="9739" width="10.5546875" style="2" bestFit="1" customWidth="1"/>
    <col min="9740" max="9740" width="6.109375" style="2" bestFit="1" customWidth="1"/>
    <col min="9741" max="9742" width="8.88671875" style="2" bestFit="1" customWidth="1"/>
    <col min="9743" max="9744" width="7.44140625" style="2" bestFit="1" customWidth="1"/>
    <col min="9745" max="9745" width="5.5546875" style="2" bestFit="1" customWidth="1"/>
    <col min="9746" max="9746" width="8" style="2" bestFit="1" customWidth="1"/>
    <col min="9747" max="9747" width="4" style="2" bestFit="1" customWidth="1"/>
    <col min="9748" max="9748" width="4.5546875" style="2" bestFit="1" customWidth="1"/>
    <col min="9749" max="9750" width="6" style="2" bestFit="1" customWidth="1"/>
    <col min="9751" max="9752" width="10.6640625" style="2" bestFit="1" customWidth="1"/>
    <col min="9753" max="9753" width="10.44140625" style="2" bestFit="1" customWidth="1"/>
    <col min="9754" max="9754" width="7.5546875" style="2" bestFit="1" customWidth="1"/>
    <col min="9755" max="9755" width="10" style="2" bestFit="1" customWidth="1"/>
    <col min="9756" max="9756" width="8" style="2" bestFit="1" customWidth="1"/>
    <col min="9757" max="9757" width="11.5546875" style="2" bestFit="1" customWidth="1"/>
    <col min="9758" max="9758" width="7.5546875" style="2" bestFit="1" customWidth="1"/>
    <col min="9759" max="9759" width="12.6640625" style="2" bestFit="1" customWidth="1"/>
    <col min="9760" max="9760" width="14.5546875" style="2" bestFit="1" customWidth="1"/>
    <col min="9761" max="9761" width="4.33203125" style="2" bestFit="1" customWidth="1"/>
    <col min="9762" max="9762" width="8" style="2" bestFit="1" customWidth="1"/>
    <col min="9763" max="9763" width="4.6640625" style="2" bestFit="1" customWidth="1"/>
    <col min="9764" max="9764" width="7.44140625" style="2" bestFit="1" customWidth="1"/>
    <col min="9765" max="9765" width="13.5546875" style="2" bestFit="1" customWidth="1"/>
    <col min="9766" max="9766" width="10.88671875" style="2" bestFit="1" customWidth="1"/>
    <col min="9767" max="9986" width="9.109375" style="2"/>
    <col min="9987" max="9987" width="3.5546875" style="2" bestFit="1" customWidth="1"/>
    <col min="9988" max="9988" width="21.33203125" style="2" bestFit="1" customWidth="1"/>
    <col min="9989" max="9989" width="11.33203125" style="2" bestFit="1" customWidth="1"/>
    <col min="9990" max="9991" width="4.6640625" style="2" bestFit="1" customWidth="1"/>
    <col min="9992" max="9992" width="7.5546875" style="2" bestFit="1" customWidth="1"/>
    <col min="9993" max="9995" width="10.5546875" style="2" bestFit="1" customWidth="1"/>
    <col min="9996" max="9996" width="6.109375" style="2" bestFit="1" customWidth="1"/>
    <col min="9997" max="9998" width="8.88671875" style="2" bestFit="1" customWidth="1"/>
    <col min="9999" max="10000" width="7.44140625" style="2" bestFit="1" customWidth="1"/>
    <col min="10001" max="10001" width="5.5546875" style="2" bestFit="1" customWidth="1"/>
    <col min="10002" max="10002" width="8" style="2" bestFit="1" customWidth="1"/>
    <col min="10003" max="10003" width="4" style="2" bestFit="1" customWidth="1"/>
    <col min="10004" max="10004" width="4.5546875" style="2" bestFit="1" customWidth="1"/>
    <col min="10005" max="10006" width="6" style="2" bestFit="1" customWidth="1"/>
    <col min="10007" max="10008" width="10.6640625" style="2" bestFit="1" customWidth="1"/>
    <col min="10009" max="10009" width="10.44140625" style="2" bestFit="1" customWidth="1"/>
    <col min="10010" max="10010" width="7.5546875" style="2" bestFit="1" customWidth="1"/>
    <col min="10011" max="10011" width="10" style="2" bestFit="1" customWidth="1"/>
    <col min="10012" max="10012" width="8" style="2" bestFit="1" customWidth="1"/>
    <col min="10013" max="10013" width="11.5546875" style="2" bestFit="1" customWidth="1"/>
    <col min="10014" max="10014" width="7.5546875" style="2" bestFit="1" customWidth="1"/>
    <col min="10015" max="10015" width="12.6640625" style="2" bestFit="1" customWidth="1"/>
    <col min="10016" max="10016" width="14.5546875" style="2" bestFit="1" customWidth="1"/>
    <col min="10017" max="10017" width="4.33203125" style="2" bestFit="1" customWidth="1"/>
    <col min="10018" max="10018" width="8" style="2" bestFit="1" customWidth="1"/>
    <col min="10019" max="10019" width="4.6640625" style="2" bestFit="1" customWidth="1"/>
    <col min="10020" max="10020" width="7.44140625" style="2" bestFit="1" customWidth="1"/>
    <col min="10021" max="10021" width="13.5546875" style="2" bestFit="1" customWidth="1"/>
    <col min="10022" max="10022" width="10.88671875" style="2" bestFit="1" customWidth="1"/>
    <col min="10023" max="10242" width="9.109375" style="2"/>
    <col min="10243" max="10243" width="3.5546875" style="2" bestFit="1" customWidth="1"/>
    <col min="10244" max="10244" width="21.33203125" style="2" bestFit="1" customWidth="1"/>
    <col min="10245" max="10245" width="11.33203125" style="2" bestFit="1" customWidth="1"/>
    <col min="10246" max="10247" width="4.6640625" style="2" bestFit="1" customWidth="1"/>
    <col min="10248" max="10248" width="7.5546875" style="2" bestFit="1" customWidth="1"/>
    <col min="10249" max="10251" width="10.5546875" style="2" bestFit="1" customWidth="1"/>
    <col min="10252" max="10252" width="6.109375" style="2" bestFit="1" customWidth="1"/>
    <col min="10253" max="10254" width="8.88671875" style="2" bestFit="1" customWidth="1"/>
    <col min="10255" max="10256" width="7.44140625" style="2" bestFit="1" customWidth="1"/>
    <col min="10257" max="10257" width="5.5546875" style="2" bestFit="1" customWidth="1"/>
    <col min="10258" max="10258" width="8" style="2" bestFit="1" customWidth="1"/>
    <col min="10259" max="10259" width="4" style="2" bestFit="1" customWidth="1"/>
    <col min="10260" max="10260" width="4.5546875" style="2" bestFit="1" customWidth="1"/>
    <col min="10261" max="10262" width="6" style="2" bestFit="1" customWidth="1"/>
    <col min="10263" max="10264" width="10.6640625" style="2" bestFit="1" customWidth="1"/>
    <col min="10265" max="10265" width="10.44140625" style="2" bestFit="1" customWidth="1"/>
    <col min="10266" max="10266" width="7.5546875" style="2" bestFit="1" customWidth="1"/>
    <col min="10267" max="10267" width="10" style="2" bestFit="1" customWidth="1"/>
    <col min="10268" max="10268" width="8" style="2" bestFit="1" customWidth="1"/>
    <col min="10269" max="10269" width="11.5546875" style="2" bestFit="1" customWidth="1"/>
    <col min="10270" max="10270" width="7.5546875" style="2" bestFit="1" customWidth="1"/>
    <col min="10271" max="10271" width="12.6640625" style="2" bestFit="1" customWidth="1"/>
    <col min="10272" max="10272" width="14.5546875" style="2" bestFit="1" customWidth="1"/>
    <col min="10273" max="10273" width="4.33203125" style="2" bestFit="1" customWidth="1"/>
    <col min="10274" max="10274" width="8" style="2" bestFit="1" customWidth="1"/>
    <col min="10275" max="10275" width="4.6640625" style="2" bestFit="1" customWidth="1"/>
    <col min="10276" max="10276" width="7.44140625" style="2" bestFit="1" customWidth="1"/>
    <col min="10277" max="10277" width="13.5546875" style="2" bestFit="1" customWidth="1"/>
    <col min="10278" max="10278" width="10.88671875" style="2" bestFit="1" customWidth="1"/>
    <col min="10279" max="10498" width="9.109375" style="2"/>
    <col min="10499" max="10499" width="3.5546875" style="2" bestFit="1" customWidth="1"/>
    <col min="10500" max="10500" width="21.33203125" style="2" bestFit="1" customWidth="1"/>
    <col min="10501" max="10501" width="11.33203125" style="2" bestFit="1" customWidth="1"/>
    <col min="10502" max="10503" width="4.6640625" style="2" bestFit="1" customWidth="1"/>
    <col min="10504" max="10504" width="7.5546875" style="2" bestFit="1" customWidth="1"/>
    <col min="10505" max="10507" width="10.5546875" style="2" bestFit="1" customWidth="1"/>
    <col min="10508" max="10508" width="6.109375" style="2" bestFit="1" customWidth="1"/>
    <col min="10509" max="10510" width="8.88671875" style="2" bestFit="1" customWidth="1"/>
    <col min="10511" max="10512" width="7.44140625" style="2" bestFit="1" customWidth="1"/>
    <col min="10513" max="10513" width="5.5546875" style="2" bestFit="1" customWidth="1"/>
    <col min="10514" max="10514" width="8" style="2" bestFit="1" customWidth="1"/>
    <col min="10515" max="10515" width="4" style="2" bestFit="1" customWidth="1"/>
    <col min="10516" max="10516" width="4.5546875" style="2" bestFit="1" customWidth="1"/>
    <col min="10517" max="10518" width="6" style="2" bestFit="1" customWidth="1"/>
    <col min="10519" max="10520" width="10.6640625" style="2" bestFit="1" customWidth="1"/>
    <col min="10521" max="10521" width="10.44140625" style="2" bestFit="1" customWidth="1"/>
    <col min="10522" max="10522" width="7.5546875" style="2" bestFit="1" customWidth="1"/>
    <col min="10523" max="10523" width="10" style="2" bestFit="1" customWidth="1"/>
    <col min="10524" max="10524" width="8" style="2" bestFit="1" customWidth="1"/>
    <col min="10525" max="10525" width="11.5546875" style="2" bestFit="1" customWidth="1"/>
    <col min="10526" max="10526" width="7.5546875" style="2" bestFit="1" customWidth="1"/>
    <col min="10527" max="10527" width="12.6640625" style="2" bestFit="1" customWidth="1"/>
    <col min="10528" max="10528" width="14.5546875" style="2" bestFit="1" customWidth="1"/>
    <col min="10529" max="10529" width="4.33203125" style="2" bestFit="1" customWidth="1"/>
    <col min="10530" max="10530" width="8" style="2" bestFit="1" customWidth="1"/>
    <col min="10531" max="10531" width="4.6640625" style="2" bestFit="1" customWidth="1"/>
    <col min="10532" max="10532" width="7.44140625" style="2" bestFit="1" customWidth="1"/>
    <col min="10533" max="10533" width="13.5546875" style="2" bestFit="1" customWidth="1"/>
    <col min="10534" max="10534" width="10.88671875" style="2" bestFit="1" customWidth="1"/>
    <col min="10535" max="10754" width="9.109375" style="2"/>
    <col min="10755" max="10755" width="3.5546875" style="2" bestFit="1" customWidth="1"/>
    <col min="10756" max="10756" width="21.33203125" style="2" bestFit="1" customWidth="1"/>
    <col min="10757" max="10757" width="11.33203125" style="2" bestFit="1" customWidth="1"/>
    <col min="10758" max="10759" width="4.6640625" style="2" bestFit="1" customWidth="1"/>
    <col min="10760" max="10760" width="7.5546875" style="2" bestFit="1" customWidth="1"/>
    <col min="10761" max="10763" width="10.5546875" style="2" bestFit="1" customWidth="1"/>
    <col min="10764" max="10764" width="6.109375" style="2" bestFit="1" customWidth="1"/>
    <col min="10765" max="10766" width="8.88671875" style="2" bestFit="1" customWidth="1"/>
    <col min="10767" max="10768" width="7.44140625" style="2" bestFit="1" customWidth="1"/>
    <col min="10769" max="10769" width="5.5546875" style="2" bestFit="1" customWidth="1"/>
    <col min="10770" max="10770" width="8" style="2" bestFit="1" customWidth="1"/>
    <col min="10771" max="10771" width="4" style="2" bestFit="1" customWidth="1"/>
    <col min="10772" max="10772" width="4.5546875" style="2" bestFit="1" customWidth="1"/>
    <col min="10773" max="10774" width="6" style="2" bestFit="1" customWidth="1"/>
    <col min="10775" max="10776" width="10.6640625" style="2" bestFit="1" customWidth="1"/>
    <col min="10777" max="10777" width="10.44140625" style="2" bestFit="1" customWidth="1"/>
    <col min="10778" max="10778" width="7.5546875" style="2" bestFit="1" customWidth="1"/>
    <col min="10779" max="10779" width="10" style="2" bestFit="1" customWidth="1"/>
    <col min="10780" max="10780" width="8" style="2" bestFit="1" customWidth="1"/>
    <col min="10781" max="10781" width="11.5546875" style="2" bestFit="1" customWidth="1"/>
    <col min="10782" max="10782" width="7.5546875" style="2" bestFit="1" customWidth="1"/>
    <col min="10783" max="10783" width="12.6640625" style="2" bestFit="1" customWidth="1"/>
    <col min="10784" max="10784" width="14.5546875" style="2" bestFit="1" customWidth="1"/>
    <col min="10785" max="10785" width="4.33203125" style="2" bestFit="1" customWidth="1"/>
    <col min="10786" max="10786" width="8" style="2" bestFit="1" customWidth="1"/>
    <col min="10787" max="10787" width="4.6640625" style="2" bestFit="1" customWidth="1"/>
    <col min="10788" max="10788" width="7.44140625" style="2" bestFit="1" customWidth="1"/>
    <col min="10789" max="10789" width="13.5546875" style="2" bestFit="1" customWidth="1"/>
    <col min="10790" max="10790" width="10.88671875" style="2" bestFit="1" customWidth="1"/>
    <col min="10791" max="11010" width="9.109375" style="2"/>
    <col min="11011" max="11011" width="3.5546875" style="2" bestFit="1" customWidth="1"/>
    <col min="11012" max="11012" width="21.33203125" style="2" bestFit="1" customWidth="1"/>
    <col min="11013" max="11013" width="11.33203125" style="2" bestFit="1" customWidth="1"/>
    <col min="11014" max="11015" width="4.6640625" style="2" bestFit="1" customWidth="1"/>
    <col min="11016" max="11016" width="7.5546875" style="2" bestFit="1" customWidth="1"/>
    <col min="11017" max="11019" width="10.5546875" style="2" bestFit="1" customWidth="1"/>
    <col min="11020" max="11020" width="6.109375" style="2" bestFit="1" customWidth="1"/>
    <col min="11021" max="11022" width="8.88671875" style="2" bestFit="1" customWidth="1"/>
    <col min="11023" max="11024" width="7.44140625" style="2" bestFit="1" customWidth="1"/>
    <col min="11025" max="11025" width="5.5546875" style="2" bestFit="1" customWidth="1"/>
    <col min="11026" max="11026" width="8" style="2" bestFit="1" customWidth="1"/>
    <col min="11027" max="11027" width="4" style="2" bestFit="1" customWidth="1"/>
    <col min="11028" max="11028" width="4.5546875" style="2" bestFit="1" customWidth="1"/>
    <col min="11029" max="11030" width="6" style="2" bestFit="1" customWidth="1"/>
    <col min="11031" max="11032" width="10.6640625" style="2" bestFit="1" customWidth="1"/>
    <col min="11033" max="11033" width="10.44140625" style="2" bestFit="1" customWidth="1"/>
    <col min="11034" max="11034" width="7.5546875" style="2" bestFit="1" customWidth="1"/>
    <col min="11035" max="11035" width="10" style="2" bestFit="1" customWidth="1"/>
    <col min="11036" max="11036" width="8" style="2" bestFit="1" customWidth="1"/>
    <col min="11037" max="11037" width="11.5546875" style="2" bestFit="1" customWidth="1"/>
    <col min="11038" max="11038" width="7.5546875" style="2" bestFit="1" customWidth="1"/>
    <col min="11039" max="11039" width="12.6640625" style="2" bestFit="1" customWidth="1"/>
    <col min="11040" max="11040" width="14.5546875" style="2" bestFit="1" customWidth="1"/>
    <col min="11041" max="11041" width="4.33203125" style="2" bestFit="1" customWidth="1"/>
    <col min="11042" max="11042" width="8" style="2" bestFit="1" customWidth="1"/>
    <col min="11043" max="11043" width="4.6640625" style="2" bestFit="1" customWidth="1"/>
    <col min="11044" max="11044" width="7.44140625" style="2" bestFit="1" customWidth="1"/>
    <col min="11045" max="11045" width="13.5546875" style="2" bestFit="1" customWidth="1"/>
    <col min="11046" max="11046" width="10.88671875" style="2" bestFit="1" customWidth="1"/>
    <col min="11047" max="11266" width="9.109375" style="2"/>
    <col min="11267" max="11267" width="3.5546875" style="2" bestFit="1" customWidth="1"/>
    <col min="11268" max="11268" width="21.33203125" style="2" bestFit="1" customWidth="1"/>
    <col min="11269" max="11269" width="11.33203125" style="2" bestFit="1" customWidth="1"/>
    <col min="11270" max="11271" width="4.6640625" style="2" bestFit="1" customWidth="1"/>
    <col min="11272" max="11272" width="7.5546875" style="2" bestFit="1" customWidth="1"/>
    <col min="11273" max="11275" width="10.5546875" style="2" bestFit="1" customWidth="1"/>
    <col min="11276" max="11276" width="6.109375" style="2" bestFit="1" customWidth="1"/>
    <col min="11277" max="11278" width="8.88671875" style="2" bestFit="1" customWidth="1"/>
    <col min="11279" max="11280" width="7.44140625" style="2" bestFit="1" customWidth="1"/>
    <col min="11281" max="11281" width="5.5546875" style="2" bestFit="1" customWidth="1"/>
    <col min="11282" max="11282" width="8" style="2" bestFit="1" customWidth="1"/>
    <col min="11283" max="11283" width="4" style="2" bestFit="1" customWidth="1"/>
    <col min="11284" max="11284" width="4.5546875" style="2" bestFit="1" customWidth="1"/>
    <col min="11285" max="11286" width="6" style="2" bestFit="1" customWidth="1"/>
    <col min="11287" max="11288" width="10.6640625" style="2" bestFit="1" customWidth="1"/>
    <col min="11289" max="11289" width="10.44140625" style="2" bestFit="1" customWidth="1"/>
    <col min="11290" max="11290" width="7.5546875" style="2" bestFit="1" customWidth="1"/>
    <col min="11291" max="11291" width="10" style="2" bestFit="1" customWidth="1"/>
    <col min="11292" max="11292" width="8" style="2" bestFit="1" customWidth="1"/>
    <col min="11293" max="11293" width="11.5546875" style="2" bestFit="1" customWidth="1"/>
    <col min="11294" max="11294" width="7.5546875" style="2" bestFit="1" customWidth="1"/>
    <col min="11295" max="11295" width="12.6640625" style="2" bestFit="1" customWidth="1"/>
    <col min="11296" max="11296" width="14.5546875" style="2" bestFit="1" customWidth="1"/>
    <col min="11297" max="11297" width="4.33203125" style="2" bestFit="1" customWidth="1"/>
    <col min="11298" max="11298" width="8" style="2" bestFit="1" customWidth="1"/>
    <col min="11299" max="11299" width="4.6640625" style="2" bestFit="1" customWidth="1"/>
    <col min="11300" max="11300" width="7.44140625" style="2" bestFit="1" customWidth="1"/>
    <col min="11301" max="11301" width="13.5546875" style="2" bestFit="1" customWidth="1"/>
    <col min="11302" max="11302" width="10.88671875" style="2" bestFit="1" customWidth="1"/>
    <col min="11303" max="11522" width="9.109375" style="2"/>
    <col min="11523" max="11523" width="3.5546875" style="2" bestFit="1" customWidth="1"/>
    <col min="11524" max="11524" width="21.33203125" style="2" bestFit="1" customWidth="1"/>
    <col min="11525" max="11525" width="11.33203125" style="2" bestFit="1" customWidth="1"/>
    <col min="11526" max="11527" width="4.6640625" style="2" bestFit="1" customWidth="1"/>
    <col min="11528" max="11528" width="7.5546875" style="2" bestFit="1" customWidth="1"/>
    <col min="11529" max="11531" width="10.5546875" style="2" bestFit="1" customWidth="1"/>
    <col min="11532" max="11532" width="6.109375" style="2" bestFit="1" customWidth="1"/>
    <col min="11533" max="11534" width="8.88671875" style="2" bestFit="1" customWidth="1"/>
    <col min="11535" max="11536" width="7.44140625" style="2" bestFit="1" customWidth="1"/>
    <col min="11537" max="11537" width="5.5546875" style="2" bestFit="1" customWidth="1"/>
    <col min="11538" max="11538" width="8" style="2" bestFit="1" customWidth="1"/>
    <col min="11539" max="11539" width="4" style="2" bestFit="1" customWidth="1"/>
    <col min="11540" max="11540" width="4.5546875" style="2" bestFit="1" customWidth="1"/>
    <col min="11541" max="11542" width="6" style="2" bestFit="1" customWidth="1"/>
    <col min="11543" max="11544" width="10.6640625" style="2" bestFit="1" customWidth="1"/>
    <col min="11545" max="11545" width="10.44140625" style="2" bestFit="1" customWidth="1"/>
    <col min="11546" max="11546" width="7.5546875" style="2" bestFit="1" customWidth="1"/>
    <col min="11547" max="11547" width="10" style="2" bestFit="1" customWidth="1"/>
    <col min="11548" max="11548" width="8" style="2" bestFit="1" customWidth="1"/>
    <col min="11549" max="11549" width="11.5546875" style="2" bestFit="1" customWidth="1"/>
    <col min="11550" max="11550" width="7.5546875" style="2" bestFit="1" customWidth="1"/>
    <col min="11551" max="11551" width="12.6640625" style="2" bestFit="1" customWidth="1"/>
    <col min="11552" max="11552" width="14.5546875" style="2" bestFit="1" customWidth="1"/>
    <col min="11553" max="11553" width="4.33203125" style="2" bestFit="1" customWidth="1"/>
    <col min="11554" max="11554" width="8" style="2" bestFit="1" customWidth="1"/>
    <col min="11555" max="11555" width="4.6640625" style="2" bestFit="1" customWidth="1"/>
    <col min="11556" max="11556" width="7.44140625" style="2" bestFit="1" customWidth="1"/>
    <col min="11557" max="11557" width="13.5546875" style="2" bestFit="1" customWidth="1"/>
    <col min="11558" max="11558" width="10.88671875" style="2" bestFit="1" customWidth="1"/>
    <col min="11559" max="11778" width="9.109375" style="2"/>
    <col min="11779" max="11779" width="3.5546875" style="2" bestFit="1" customWidth="1"/>
    <col min="11780" max="11780" width="21.33203125" style="2" bestFit="1" customWidth="1"/>
    <col min="11781" max="11781" width="11.33203125" style="2" bestFit="1" customWidth="1"/>
    <col min="11782" max="11783" width="4.6640625" style="2" bestFit="1" customWidth="1"/>
    <col min="11784" max="11784" width="7.5546875" style="2" bestFit="1" customWidth="1"/>
    <col min="11785" max="11787" width="10.5546875" style="2" bestFit="1" customWidth="1"/>
    <col min="11788" max="11788" width="6.109375" style="2" bestFit="1" customWidth="1"/>
    <col min="11789" max="11790" width="8.88671875" style="2" bestFit="1" customWidth="1"/>
    <col min="11791" max="11792" width="7.44140625" style="2" bestFit="1" customWidth="1"/>
    <col min="11793" max="11793" width="5.5546875" style="2" bestFit="1" customWidth="1"/>
    <col min="11794" max="11794" width="8" style="2" bestFit="1" customWidth="1"/>
    <col min="11795" max="11795" width="4" style="2" bestFit="1" customWidth="1"/>
    <col min="11796" max="11796" width="4.5546875" style="2" bestFit="1" customWidth="1"/>
    <col min="11797" max="11798" width="6" style="2" bestFit="1" customWidth="1"/>
    <col min="11799" max="11800" width="10.6640625" style="2" bestFit="1" customWidth="1"/>
    <col min="11801" max="11801" width="10.44140625" style="2" bestFit="1" customWidth="1"/>
    <col min="11802" max="11802" width="7.5546875" style="2" bestFit="1" customWidth="1"/>
    <col min="11803" max="11803" width="10" style="2" bestFit="1" customWidth="1"/>
    <col min="11804" max="11804" width="8" style="2" bestFit="1" customWidth="1"/>
    <col min="11805" max="11805" width="11.5546875" style="2" bestFit="1" customWidth="1"/>
    <col min="11806" max="11806" width="7.5546875" style="2" bestFit="1" customWidth="1"/>
    <col min="11807" max="11807" width="12.6640625" style="2" bestFit="1" customWidth="1"/>
    <col min="11808" max="11808" width="14.5546875" style="2" bestFit="1" customWidth="1"/>
    <col min="11809" max="11809" width="4.33203125" style="2" bestFit="1" customWidth="1"/>
    <col min="11810" max="11810" width="8" style="2" bestFit="1" customWidth="1"/>
    <col min="11811" max="11811" width="4.6640625" style="2" bestFit="1" customWidth="1"/>
    <col min="11812" max="11812" width="7.44140625" style="2" bestFit="1" customWidth="1"/>
    <col min="11813" max="11813" width="13.5546875" style="2" bestFit="1" customWidth="1"/>
    <col min="11814" max="11814" width="10.88671875" style="2" bestFit="1" customWidth="1"/>
    <col min="11815" max="12034" width="9.109375" style="2"/>
    <col min="12035" max="12035" width="3.5546875" style="2" bestFit="1" customWidth="1"/>
    <col min="12036" max="12036" width="21.33203125" style="2" bestFit="1" customWidth="1"/>
    <col min="12037" max="12037" width="11.33203125" style="2" bestFit="1" customWidth="1"/>
    <col min="12038" max="12039" width="4.6640625" style="2" bestFit="1" customWidth="1"/>
    <col min="12040" max="12040" width="7.5546875" style="2" bestFit="1" customWidth="1"/>
    <col min="12041" max="12043" width="10.5546875" style="2" bestFit="1" customWidth="1"/>
    <col min="12044" max="12044" width="6.109375" style="2" bestFit="1" customWidth="1"/>
    <col min="12045" max="12046" width="8.88671875" style="2" bestFit="1" customWidth="1"/>
    <col min="12047" max="12048" width="7.44140625" style="2" bestFit="1" customWidth="1"/>
    <col min="12049" max="12049" width="5.5546875" style="2" bestFit="1" customWidth="1"/>
    <col min="12050" max="12050" width="8" style="2" bestFit="1" customWidth="1"/>
    <col min="12051" max="12051" width="4" style="2" bestFit="1" customWidth="1"/>
    <col min="12052" max="12052" width="4.5546875" style="2" bestFit="1" customWidth="1"/>
    <col min="12053" max="12054" width="6" style="2" bestFit="1" customWidth="1"/>
    <col min="12055" max="12056" width="10.6640625" style="2" bestFit="1" customWidth="1"/>
    <col min="12057" max="12057" width="10.44140625" style="2" bestFit="1" customWidth="1"/>
    <col min="12058" max="12058" width="7.5546875" style="2" bestFit="1" customWidth="1"/>
    <col min="12059" max="12059" width="10" style="2" bestFit="1" customWidth="1"/>
    <col min="12060" max="12060" width="8" style="2" bestFit="1" customWidth="1"/>
    <col min="12061" max="12061" width="11.5546875" style="2" bestFit="1" customWidth="1"/>
    <col min="12062" max="12062" width="7.5546875" style="2" bestFit="1" customWidth="1"/>
    <col min="12063" max="12063" width="12.6640625" style="2" bestFit="1" customWidth="1"/>
    <col min="12064" max="12064" width="14.5546875" style="2" bestFit="1" customWidth="1"/>
    <col min="12065" max="12065" width="4.33203125" style="2" bestFit="1" customWidth="1"/>
    <col min="12066" max="12066" width="8" style="2" bestFit="1" customWidth="1"/>
    <col min="12067" max="12067" width="4.6640625" style="2" bestFit="1" customWidth="1"/>
    <col min="12068" max="12068" width="7.44140625" style="2" bestFit="1" customWidth="1"/>
    <col min="12069" max="12069" width="13.5546875" style="2" bestFit="1" customWidth="1"/>
    <col min="12070" max="12070" width="10.88671875" style="2" bestFit="1" customWidth="1"/>
    <col min="12071" max="12290" width="9.109375" style="2"/>
    <col min="12291" max="12291" width="3.5546875" style="2" bestFit="1" customWidth="1"/>
    <col min="12292" max="12292" width="21.33203125" style="2" bestFit="1" customWidth="1"/>
    <col min="12293" max="12293" width="11.33203125" style="2" bestFit="1" customWidth="1"/>
    <col min="12294" max="12295" width="4.6640625" style="2" bestFit="1" customWidth="1"/>
    <col min="12296" max="12296" width="7.5546875" style="2" bestFit="1" customWidth="1"/>
    <col min="12297" max="12299" width="10.5546875" style="2" bestFit="1" customWidth="1"/>
    <col min="12300" max="12300" width="6.109375" style="2" bestFit="1" customWidth="1"/>
    <col min="12301" max="12302" width="8.88671875" style="2" bestFit="1" customWidth="1"/>
    <col min="12303" max="12304" width="7.44140625" style="2" bestFit="1" customWidth="1"/>
    <col min="12305" max="12305" width="5.5546875" style="2" bestFit="1" customWidth="1"/>
    <col min="12306" max="12306" width="8" style="2" bestFit="1" customWidth="1"/>
    <col min="12307" max="12307" width="4" style="2" bestFit="1" customWidth="1"/>
    <col min="12308" max="12308" width="4.5546875" style="2" bestFit="1" customWidth="1"/>
    <col min="12309" max="12310" width="6" style="2" bestFit="1" customWidth="1"/>
    <col min="12311" max="12312" width="10.6640625" style="2" bestFit="1" customWidth="1"/>
    <col min="12313" max="12313" width="10.44140625" style="2" bestFit="1" customWidth="1"/>
    <col min="12314" max="12314" width="7.5546875" style="2" bestFit="1" customWidth="1"/>
    <col min="12315" max="12315" width="10" style="2" bestFit="1" customWidth="1"/>
    <col min="12316" max="12316" width="8" style="2" bestFit="1" customWidth="1"/>
    <col min="12317" max="12317" width="11.5546875" style="2" bestFit="1" customWidth="1"/>
    <col min="12318" max="12318" width="7.5546875" style="2" bestFit="1" customWidth="1"/>
    <col min="12319" max="12319" width="12.6640625" style="2" bestFit="1" customWidth="1"/>
    <col min="12320" max="12320" width="14.5546875" style="2" bestFit="1" customWidth="1"/>
    <col min="12321" max="12321" width="4.33203125" style="2" bestFit="1" customWidth="1"/>
    <col min="12322" max="12322" width="8" style="2" bestFit="1" customWidth="1"/>
    <col min="12323" max="12323" width="4.6640625" style="2" bestFit="1" customWidth="1"/>
    <col min="12324" max="12324" width="7.44140625" style="2" bestFit="1" customWidth="1"/>
    <col min="12325" max="12325" width="13.5546875" style="2" bestFit="1" customWidth="1"/>
    <col min="12326" max="12326" width="10.88671875" style="2" bestFit="1" customWidth="1"/>
    <col min="12327" max="12546" width="9.109375" style="2"/>
    <col min="12547" max="12547" width="3.5546875" style="2" bestFit="1" customWidth="1"/>
    <col min="12548" max="12548" width="21.33203125" style="2" bestFit="1" customWidth="1"/>
    <col min="12549" max="12549" width="11.33203125" style="2" bestFit="1" customWidth="1"/>
    <col min="12550" max="12551" width="4.6640625" style="2" bestFit="1" customWidth="1"/>
    <col min="12552" max="12552" width="7.5546875" style="2" bestFit="1" customWidth="1"/>
    <col min="12553" max="12555" width="10.5546875" style="2" bestFit="1" customWidth="1"/>
    <col min="12556" max="12556" width="6.109375" style="2" bestFit="1" customWidth="1"/>
    <col min="12557" max="12558" width="8.88671875" style="2" bestFit="1" customWidth="1"/>
    <col min="12559" max="12560" width="7.44140625" style="2" bestFit="1" customWidth="1"/>
    <col min="12561" max="12561" width="5.5546875" style="2" bestFit="1" customWidth="1"/>
    <col min="12562" max="12562" width="8" style="2" bestFit="1" customWidth="1"/>
    <col min="12563" max="12563" width="4" style="2" bestFit="1" customWidth="1"/>
    <col min="12564" max="12564" width="4.5546875" style="2" bestFit="1" customWidth="1"/>
    <col min="12565" max="12566" width="6" style="2" bestFit="1" customWidth="1"/>
    <col min="12567" max="12568" width="10.6640625" style="2" bestFit="1" customWidth="1"/>
    <col min="12569" max="12569" width="10.44140625" style="2" bestFit="1" customWidth="1"/>
    <col min="12570" max="12570" width="7.5546875" style="2" bestFit="1" customWidth="1"/>
    <col min="12571" max="12571" width="10" style="2" bestFit="1" customWidth="1"/>
    <col min="12572" max="12572" width="8" style="2" bestFit="1" customWidth="1"/>
    <col min="12573" max="12573" width="11.5546875" style="2" bestFit="1" customWidth="1"/>
    <col min="12574" max="12574" width="7.5546875" style="2" bestFit="1" customWidth="1"/>
    <col min="12575" max="12575" width="12.6640625" style="2" bestFit="1" customWidth="1"/>
    <col min="12576" max="12576" width="14.5546875" style="2" bestFit="1" customWidth="1"/>
    <col min="12577" max="12577" width="4.33203125" style="2" bestFit="1" customWidth="1"/>
    <col min="12578" max="12578" width="8" style="2" bestFit="1" customWidth="1"/>
    <col min="12579" max="12579" width="4.6640625" style="2" bestFit="1" customWidth="1"/>
    <col min="12580" max="12580" width="7.44140625" style="2" bestFit="1" customWidth="1"/>
    <col min="12581" max="12581" width="13.5546875" style="2" bestFit="1" customWidth="1"/>
    <col min="12582" max="12582" width="10.88671875" style="2" bestFit="1" customWidth="1"/>
    <col min="12583" max="12802" width="9.109375" style="2"/>
    <col min="12803" max="12803" width="3.5546875" style="2" bestFit="1" customWidth="1"/>
    <col min="12804" max="12804" width="21.33203125" style="2" bestFit="1" customWidth="1"/>
    <col min="12805" max="12805" width="11.33203125" style="2" bestFit="1" customWidth="1"/>
    <col min="12806" max="12807" width="4.6640625" style="2" bestFit="1" customWidth="1"/>
    <col min="12808" max="12808" width="7.5546875" style="2" bestFit="1" customWidth="1"/>
    <col min="12809" max="12811" width="10.5546875" style="2" bestFit="1" customWidth="1"/>
    <col min="12812" max="12812" width="6.109375" style="2" bestFit="1" customWidth="1"/>
    <col min="12813" max="12814" width="8.88671875" style="2" bestFit="1" customWidth="1"/>
    <col min="12815" max="12816" width="7.44140625" style="2" bestFit="1" customWidth="1"/>
    <col min="12817" max="12817" width="5.5546875" style="2" bestFit="1" customWidth="1"/>
    <col min="12818" max="12818" width="8" style="2" bestFit="1" customWidth="1"/>
    <col min="12819" max="12819" width="4" style="2" bestFit="1" customWidth="1"/>
    <col min="12820" max="12820" width="4.5546875" style="2" bestFit="1" customWidth="1"/>
    <col min="12821" max="12822" width="6" style="2" bestFit="1" customWidth="1"/>
    <col min="12823" max="12824" width="10.6640625" style="2" bestFit="1" customWidth="1"/>
    <col min="12825" max="12825" width="10.44140625" style="2" bestFit="1" customWidth="1"/>
    <col min="12826" max="12826" width="7.5546875" style="2" bestFit="1" customWidth="1"/>
    <col min="12827" max="12827" width="10" style="2" bestFit="1" customWidth="1"/>
    <col min="12828" max="12828" width="8" style="2" bestFit="1" customWidth="1"/>
    <col min="12829" max="12829" width="11.5546875" style="2" bestFit="1" customWidth="1"/>
    <col min="12830" max="12830" width="7.5546875" style="2" bestFit="1" customWidth="1"/>
    <col min="12831" max="12831" width="12.6640625" style="2" bestFit="1" customWidth="1"/>
    <col min="12832" max="12832" width="14.5546875" style="2" bestFit="1" customWidth="1"/>
    <col min="12833" max="12833" width="4.33203125" style="2" bestFit="1" customWidth="1"/>
    <col min="12834" max="12834" width="8" style="2" bestFit="1" customWidth="1"/>
    <col min="12835" max="12835" width="4.6640625" style="2" bestFit="1" customWidth="1"/>
    <col min="12836" max="12836" width="7.44140625" style="2" bestFit="1" customWidth="1"/>
    <col min="12837" max="12837" width="13.5546875" style="2" bestFit="1" customWidth="1"/>
    <col min="12838" max="12838" width="10.88671875" style="2" bestFit="1" customWidth="1"/>
    <col min="12839" max="13058" width="9.109375" style="2"/>
    <col min="13059" max="13059" width="3.5546875" style="2" bestFit="1" customWidth="1"/>
    <col min="13060" max="13060" width="21.33203125" style="2" bestFit="1" customWidth="1"/>
    <col min="13061" max="13061" width="11.33203125" style="2" bestFit="1" customWidth="1"/>
    <col min="13062" max="13063" width="4.6640625" style="2" bestFit="1" customWidth="1"/>
    <col min="13064" max="13064" width="7.5546875" style="2" bestFit="1" customWidth="1"/>
    <col min="13065" max="13067" width="10.5546875" style="2" bestFit="1" customWidth="1"/>
    <col min="13068" max="13068" width="6.109375" style="2" bestFit="1" customWidth="1"/>
    <col min="13069" max="13070" width="8.88671875" style="2" bestFit="1" customWidth="1"/>
    <col min="13071" max="13072" width="7.44140625" style="2" bestFit="1" customWidth="1"/>
    <col min="13073" max="13073" width="5.5546875" style="2" bestFit="1" customWidth="1"/>
    <col min="13074" max="13074" width="8" style="2" bestFit="1" customWidth="1"/>
    <col min="13075" max="13075" width="4" style="2" bestFit="1" customWidth="1"/>
    <col min="13076" max="13076" width="4.5546875" style="2" bestFit="1" customWidth="1"/>
    <col min="13077" max="13078" width="6" style="2" bestFit="1" customWidth="1"/>
    <col min="13079" max="13080" width="10.6640625" style="2" bestFit="1" customWidth="1"/>
    <col min="13081" max="13081" width="10.44140625" style="2" bestFit="1" customWidth="1"/>
    <col min="13082" max="13082" width="7.5546875" style="2" bestFit="1" customWidth="1"/>
    <col min="13083" max="13083" width="10" style="2" bestFit="1" customWidth="1"/>
    <col min="13084" max="13084" width="8" style="2" bestFit="1" customWidth="1"/>
    <col min="13085" max="13085" width="11.5546875" style="2" bestFit="1" customWidth="1"/>
    <col min="13086" max="13086" width="7.5546875" style="2" bestFit="1" customWidth="1"/>
    <col min="13087" max="13087" width="12.6640625" style="2" bestFit="1" customWidth="1"/>
    <col min="13088" max="13088" width="14.5546875" style="2" bestFit="1" customWidth="1"/>
    <col min="13089" max="13089" width="4.33203125" style="2" bestFit="1" customWidth="1"/>
    <col min="13090" max="13090" width="8" style="2" bestFit="1" customWidth="1"/>
    <col min="13091" max="13091" width="4.6640625" style="2" bestFit="1" customWidth="1"/>
    <col min="13092" max="13092" width="7.44140625" style="2" bestFit="1" customWidth="1"/>
    <col min="13093" max="13093" width="13.5546875" style="2" bestFit="1" customWidth="1"/>
    <col min="13094" max="13094" width="10.88671875" style="2" bestFit="1" customWidth="1"/>
    <col min="13095" max="13314" width="9.109375" style="2"/>
    <col min="13315" max="13315" width="3.5546875" style="2" bestFit="1" customWidth="1"/>
    <col min="13316" max="13316" width="21.33203125" style="2" bestFit="1" customWidth="1"/>
    <col min="13317" max="13317" width="11.33203125" style="2" bestFit="1" customWidth="1"/>
    <col min="13318" max="13319" width="4.6640625" style="2" bestFit="1" customWidth="1"/>
    <col min="13320" max="13320" width="7.5546875" style="2" bestFit="1" customWidth="1"/>
    <col min="13321" max="13323" width="10.5546875" style="2" bestFit="1" customWidth="1"/>
    <col min="13324" max="13324" width="6.109375" style="2" bestFit="1" customWidth="1"/>
    <col min="13325" max="13326" width="8.88671875" style="2" bestFit="1" customWidth="1"/>
    <col min="13327" max="13328" width="7.44140625" style="2" bestFit="1" customWidth="1"/>
    <col min="13329" max="13329" width="5.5546875" style="2" bestFit="1" customWidth="1"/>
    <col min="13330" max="13330" width="8" style="2" bestFit="1" customWidth="1"/>
    <col min="13331" max="13331" width="4" style="2" bestFit="1" customWidth="1"/>
    <col min="13332" max="13332" width="4.5546875" style="2" bestFit="1" customWidth="1"/>
    <col min="13333" max="13334" width="6" style="2" bestFit="1" customWidth="1"/>
    <col min="13335" max="13336" width="10.6640625" style="2" bestFit="1" customWidth="1"/>
    <col min="13337" max="13337" width="10.44140625" style="2" bestFit="1" customWidth="1"/>
    <col min="13338" max="13338" width="7.5546875" style="2" bestFit="1" customWidth="1"/>
    <col min="13339" max="13339" width="10" style="2" bestFit="1" customWidth="1"/>
    <col min="13340" max="13340" width="8" style="2" bestFit="1" customWidth="1"/>
    <col min="13341" max="13341" width="11.5546875" style="2" bestFit="1" customWidth="1"/>
    <col min="13342" max="13342" width="7.5546875" style="2" bestFit="1" customWidth="1"/>
    <col min="13343" max="13343" width="12.6640625" style="2" bestFit="1" customWidth="1"/>
    <col min="13344" max="13344" width="14.5546875" style="2" bestFit="1" customWidth="1"/>
    <col min="13345" max="13345" width="4.33203125" style="2" bestFit="1" customWidth="1"/>
    <col min="13346" max="13346" width="8" style="2" bestFit="1" customWidth="1"/>
    <col min="13347" max="13347" width="4.6640625" style="2" bestFit="1" customWidth="1"/>
    <col min="13348" max="13348" width="7.44140625" style="2" bestFit="1" customWidth="1"/>
    <col min="13349" max="13349" width="13.5546875" style="2" bestFit="1" customWidth="1"/>
    <col min="13350" max="13350" width="10.88671875" style="2" bestFit="1" customWidth="1"/>
    <col min="13351" max="13570" width="9.109375" style="2"/>
    <col min="13571" max="13571" width="3.5546875" style="2" bestFit="1" customWidth="1"/>
    <col min="13572" max="13572" width="21.33203125" style="2" bestFit="1" customWidth="1"/>
    <col min="13573" max="13573" width="11.33203125" style="2" bestFit="1" customWidth="1"/>
    <col min="13574" max="13575" width="4.6640625" style="2" bestFit="1" customWidth="1"/>
    <col min="13576" max="13576" width="7.5546875" style="2" bestFit="1" customWidth="1"/>
    <col min="13577" max="13579" width="10.5546875" style="2" bestFit="1" customWidth="1"/>
    <col min="13580" max="13580" width="6.109375" style="2" bestFit="1" customWidth="1"/>
    <col min="13581" max="13582" width="8.88671875" style="2" bestFit="1" customWidth="1"/>
    <col min="13583" max="13584" width="7.44140625" style="2" bestFit="1" customWidth="1"/>
    <col min="13585" max="13585" width="5.5546875" style="2" bestFit="1" customWidth="1"/>
    <col min="13586" max="13586" width="8" style="2" bestFit="1" customWidth="1"/>
    <col min="13587" max="13587" width="4" style="2" bestFit="1" customWidth="1"/>
    <col min="13588" max="13588" width="4.5546875" style="2" bestFit="1" customWidth="1"/>
    <col min="13589" max="13590" width="6" style="2" bestFit="1" customWidth="1"/>
    <col min="13591" max="13592" width="10.6640625" style="2" bestFit="1" customWidth="1"/>
    <col min="13593" max="13593" width="10.44140625" style="2" bestFit="1" customWidth="1"/>
    <col min="13594" max="13594" width="7.5546875" style="2" bestFit="1" customWidth="1"/>
    <col min="13595" max="13595" width="10" style="2" bestFit="1" customWidth="1"/>
    <col min="13596" max="13596" width="8" style="2" bestFit="1" customWidth="1"/>
    <col min="13597" max="13597" width="11.5546875" style="2" bestFit="1" customWidth="1"/>
    <col min="13598" max="13598" width="7.5546875" style="2" bestFit="1" customWidth="1"/>
    <col min="13599" max="13599" width="12.6640625" style="2" bestFit="1" customWidth="1"/>
    <col min="13600" max="13600" width="14.5546875" style="2" bestFit="1" customWidth="1"/>
    <col min="13601" max="13601" width="4.33203125" style="2" bestFit="1" customWidth="1"/>
    <col min="13602" max="13602" width="8" style="2" bestFit="1" customWidth="1"/>
    <col min="13603" max="13603" width="4.6640625" style="2" bestFit="1" customWidth="1"/>
    <col min="13604" max="13604" width="7.44140625" style="2" bestFit="1" customWidth="1"/>
    <col min="13605" max="13605" width="13.5546875" style="2" bestFit="1" customWidth="1"/>
    <col min="13606" max="13606" width="10.88671875" style="2" bestFit="1" customWidth="1"/>
    <col min="13607" max="13826" width="9.109375" style="2"/>
    <col min="13827" max="13827" width="3.5546875" style="2" bestFit="1" customWidth="1"/>
    <col min="13828" max="13828" width="21.33203125" style="2" bestFit="1" customWidth="1"/>
    <col min="13829" max="13829" width="11.33203125" style="2" bestFit="1" customWidth="1"/>
    <col min="13830" max="13831" width="4.6640625" style="2" bestFit="1" customWidth="1"/>
    <col min="13832" max="13832" width="7.5546875" style="2" bestFit="1" customWidth="1"/>
    <col min="13833" max="13835" width="10.5546875" style="2" bestFit="1" customWidth="1"/>
    <col min="13836" max="13836" width="6.109375" style="2" bestFit="1" customWidth="1"/>
    <col min="13837" max="13838" width="8.88671875" style="2" bestFit="1" customWidth="1"/>
    <col min="13839" max="13840" width="7.44140625" style="2" bestFit="1" customWidth="1"/>
    <col min="13841" max="13841" width="5.5546875" style="2" bestFit="1" customWidth="1"/>
    <col min="13842" max="13842" width="8" style="2" bestFit="1" customWidth="1"/>
    <col min="13843" max="13843" width="4" style="2" bestFit="1" customWidth="1"/>
    <col min="13844" max="13844" width="4.5546875" style="2" bestFit="1" customWidth="1"/>
    <col min="13845" max="13846" width="6" style="2" bestFit="1" customWidth="1"/>
    <col min="13847" max="13848" width="10.6640625" style="2" bestFit="1" customWidth="1"/>
    <col min="13849" max="13849" width="10.44140625" style="2" bestFit="1" customWidth="1"/>
    <col min="13850" max="13850" width="7.5546875" style="2" bestFit="1" customWidth="1"/>
    <col min="13851" max="13851" width="10" style="2" bestFit="1" customWidth="1"/>
    <col min="13852" max="13852" width="8" style="2" bestFit="1" customWidth="1"/>
    <col min="13853" max="13853" width="11.5546875" style="2" bestFit="1" customWidth="1"/>
    <col min="13854" max="13854" width="7.5546875" style="2" bestFit="1" customWidth="1"/>
    <col min="13855" max="13855" width="12.6640625" style="2" bestFit="1" customWidth="1"/>
    <col min="13856" max="13856" width="14.5546875" style="2" bestFit="1" customWidth="1"/>
    <col min="13857" max="13857" width="4.33203125" style="2" bestFit="1" customWidth="1"/>
    <col min="13858" max="13858" width="8" style="2" bestFit="1" customWidth="1"/>
    <col min="13859" max="13859" width="4.6640625" style="2" bestFit="1" customWidth="1"/>
    <col min="13860" max="13860" width="7.44140625" style="2" bestFit="1" customWidth="1"/>
    <col min="13861" max="13861" width="13.5546875" style="2" bestFit="1" customWidth="1"/>
    <col min="13862" max="13862" width="10.88671875" style="2" bestFit="1" customWidth="1"/>
    <col min="13863" max="14082" width="9.109375" style="2"/>
    <col min="14083" max="14083" width="3.5546875" style="2" bestFit="1" customWidth="1"/>
    <col min="14084" max="14084" width="21.33203125" style="2" bestFit="1" customWidth="1"/>
    <col min="14085" max="14085" width="11.33203125" style="2" bestFit="1" customWidth="1"/>
    <col min="14086" max="14087" width="4.6640625" style="2" bestFit="1" customWidth="1"/>
    <col min="14088" max="14088" width="7.5546875" style="2" bestFit="1" customWidth="1"/>
    <col min="14089" max="14091" width="10.5546875" style="2" bestFit="1" customWidth="1"/>
    <col min="14092" max="14092" width="6.109375" style="2" bestFit="1" customWidth="1"/>
    <col min="14093" max="14094" width="8.88671875" style="2" bestFit="1" customWidth="1"/>
    <col min="14095" max="14096" width="7.44140625" style="2" bestFit="1" customWidth="1"/>
    <col min="14097" max="14097" width="5.5546875" style="2" bestFit="1" customWidth="1"/>
    <col min="14098" max="14098" width="8" style="2" bestFit="1" customWidth="1"/>
    <col min="14099" max="14099" width="4" style="2" bestFit="1" customWidth="1"/>
    <col min="14100" max="14100" width="4.5546875" style="2" bestFit="1" customWidth="1"/>
    <col min="14101" max="14102" width="6" style="2" bestFit="1" customWidth="1"/>
    <col min="14103" max="14104" width="10.6640625" style="2" bestFit="1" customWidth="1"/>
    <col min="14105" max="14105" width="10.44140625" style="2" bestFit="1" customWidth="1"/>
    <col min="14106" max="14106" width="7.5546875" style="2" bestFit="1" customWidth="1"/>
    <col min="14107" max="14107" width="10" style="2" bestFit="1" customWidth="1"/>
    <col min="14108" max="14108" width="8" style="2" bestFit="1" customWidth="1"/>
    <col min="14109" max="14109" width="11.5546875" style="2" bestFit="1" customWidth="1"/>
    <col min="14110" max="14110" width="7.5546875" style="2" bestFit="1" customWidth="1"/>
    <col min="14111" max="14111" width="12.6640625" style="2" bestFit="1" customWidth="1"/>
    <col min="14112" max="14112" width="14.5546875" style="2" bestFit="1" customWidth="1"/>
    <col min="14113" max="14113" width="4.33203125" style="2" bestFit="1" customWidth="1"/>
    <col min="14114" max="14114" width="8" style="2" bestFit="1" customWidth="1"/>
    <col min="14115" max="14115" width="4.6640625" style="2" bestFit="1" customWidth="1"/>
    <col min="14116" max="14116" width="7.44140625" style="2" bestFit="1" customWidth="1"/>
    <col min="14117" max="14117" width="13.5546875" style="2" bestFit="1" customWidth="1"/>
    <col min="14118" max="14118" width="10.88671875" style="2" bestFit="1" customWidth="1"/>
    <col min="14119" max="14338" width="9.109375" style="2"/>
    <col min="14339" max="14339" width="3.5546875" style="2" bestFit="1" customWidth="1"/>
    <col min="14340" max="14340" width="21.33203125" style="2" bestFit="1" customWidth="1"/>
    <col min="14341" max="14341" width="11.33203125" style="2" bestFit="1" customWidth="1"/>
    <col min="14342" max="14343" width="4.6640625" style="2" bestFit="1" customWidth="1"/>
    <col min="14344" max="14344" width="7.5546875" style="2" bestFit="1" customWidth="1"/>
    <col min="14345" max="14347" width="10.5546875" style="2" bestFit="1" customWidth="1"/>
    <col min="14348" max="14348" width="6.109375" style="2" bestFit="1" customWidth="1"/>
    <col min="14349" max="14350" width="8.88671875" style="2" bestFit="1" customWidth="1"/>
    <col min="14351" max="14352" width="7.44140625" style="2" bestFit="1" customWidth="1"/>
    <col min="14353" max="14353" width="5.5546875" style="2" bestFit="1" customWidth="1"/>
    <col min="14354" max="14354" width="8" style="2" bestFit="1" customWidth="1"/>
    <col min="14355" max="14355" width="4" style="2" bestFit="1" customWidth="1"/>
    <col min="14356" max="14356" width="4.5546875" style="2" bestFit="1" customWidth="1"/>
    <col min="14357" max="14358" width="6" style="2" bestFit="1" customWidth="1"/>
    <col min="14359" max="14360" width="10.6640625" style="2" bestFit="1" customWidth="1"/>
    <col min="14361" max="14361" width="10.44140625" style="2" bestFit="1" customWidth="1"/>
    <col min="14362" max="14362" width="7.5546875" style="2" bestFit="1" customWidth="1"/>
    <col min="14363" max="14363" width="10" style="2" bestFit="1" customWidth="1"/>
    <col min="14364" max="14364" width="8" style="2" bestFit="1" customWidth="1"/>
    <col min="14365" max="14365" width="11.5546875" style="2" bestFit="1" customWidth="1"/>
    <col min="14366" max="14366" width="7.5546875" style="2" bestFit="1" customWidth="1"/>
    <col min="14367" max="14367" width="12.6640625" style="2" bestFit="1" customWidth="1"/>
    <col min="14368" max="14368" width="14.5546875" style="2" bestFit="1" customWidth="1"/>
    <col min="14369" max="14369" width="4.33203125" style="2" bestFit="1" customWidth="1"/>
    <col min="14370" max="14370" width="8" style="2" bestFit="1" customWidth="1"/>
    <col min="14371" max="14371" width="4.6640625" style="2" bestFit="1" customWidth="1"/>
    <col min="14372" max="14372" width="7.44140625" style="2" bestFit="1" customWidth="1"/>
    <col min="14373" max="14373" width="13.5546875" style="2" bestFit="1" customWidth="1"/>
    <col min="14374" max="14374" width="10.88671875" style="2" bestFit="1" customWidth="1"/>
    <col min="14375" max="14594" width="9.109375" style="2"/>
    <col min="14595" max="14595" width="3.5546875" style="2" bestFit="1" customWidth="1"/>
    <col min="14596" max="14596" width="21.33203125" style="2" bestFit="1" customWidth="1"/>
    <col min="14597" max="14597" width="11.33203125" style="2" bestFit="1" customWidth="1"/>
    <col min="14598" max="14599" width="4.6640625" style="2" bestFit="1" customWidth="1"/>
    <col min="14600" max="14600" width="7.5546875" style="2" bestFit="1" customWidth="1"/>
    <col min="14601" max="14603" width="10.5546875" style="2" bestFit="1" customWidth="1"/>
    <col min="14604" max="14604" width="6.109375" style="2" bestFit="1" customWidth="1"/>
    <col min="14605" max="14606" width="8.88671875" style="2" bestFit="1" customWidth="1"/>
    <col min="14607" max="14608" width="7.44140625" style="2" bestFit="1" customWidth="1"/>
    <col min="14609" max="14609" width="5.5546875" style="2" bestFit="1" customWidth="1"/>
    <col min="14610" max="14610" width="8" style="2" bestFit="1" customWidth="1"/>
    <col min="14611" max="14611" width="4" style="2" bestFit="1" customWidth="1"/>
    <col min="14612" max="14612" width="4.5546875" style="2" bestFit="1" customWidth="1"/>
    <col min="14613" max="14614" width="6" style="2" bestFit="1" customWidth="1"/>
    <col min="14615" max="14616" width="10.6640625" style="2" bestFit="1" customWidth="1"/>
    <col min="14617" max="14617" width="10.44140625" style="2" bestFit="1" customWidth="1"/>
    <col min="14618" max="14618" width="7.5546875" style="2" bestFit="1" customWidth="1"/>
    <col min="14619" max="14619" width="10" style="2" bestFit="1" customWidth="1"/>
    <col min="14620" max="14620" width="8" style="2" bestFit="1" customWidth="1"/>
    <col min="14621" max="14621" width="11.5546875" style="2" bestFit="1" customWidth="1"/>
    <col min="14622" max="14622" width="7.5546875" style="2" bestFit="1" customWidth="1"/>
    <col min="14623" max="14623" width="12.6640625" style="2" bestFit="1" customWidth="1"/>
    <col min="14624" max="14624" width="14.5546875" style="2" bestFit="1" customWidth="1"/>
    <col min="14625" max="14625" width="4.33203125" style="2" bestFit="1" customWidth="1"/>
    <col min="14626" max="14626" width="8" style="2" bestFit="1" customWidth="1"/>
    <col min="14627" max="14627" width="4.6640625" style="2" bestFit="1" customWidth="1"/>
    <col min="14628" max="14628" width="7.44140625" style="2" bestFit="1" customWidth="1"/>
    <col min="14629" max="14629" width="13.5546875" style="2" bestFit="1" customWidth="1"/>
    <col min="14630" max="14630" width="10.88671875" style="2" bestFit="1" customWidth="1"/>
    <col min="14631" max="14850" width="9.109375" style="2"/>
    <col min="14851" max="14851" width="3.5546875" style="2" bestFit="1" customWidth="1"/>
    <col min="14852" max="14852" width="21.33203125" style="2" bestFit="1" customWidth="1"/>
    <col min="14853" max="14853" width="11.33203125" style="2" bestFit="1" customWidth="1"/>
    <col min="14854" max="14855" width="4.6640625" style="2" bestFit="1" customWidth="1"/>
    <col min="14856" max="14856" width="7.5546875" style="2" bestFit="1" customWidth="1"/>
    <col min="14857" max="14859" width="10.5546875" style="2" bestFit="1" customWidth="1"/>
    <col min="14860" max="14860" width="6.109375" style="2" bestFit="1" customWidth="1"/>
    <col min="14861" max="14862" width="8.88671875" style="2" bestFit="1" customWidth="1"/>
    <col min="14863" max="14864" width="7.44140625" style="2" bestFit="1" customWidth="1"/>
    <col min="14865" max="14865" width="5.5546875" style="2" bestFit="1" customWidth="1"/>
    <col min="14866" max="14866" width="8" style="2" bestFit="1" customWidth="1"/>
    <col min="14867" max="14867" width="4" style="2" bestFit="1" customWidth="1"/>
    <col min="14868" max="14868" width="4.5546875" style="2" bestFit="1" customWidth="1"/>
    <col min="14869" max="14870" width="6" style="2" bestFit="1" customWidth="1"/>
    <col min="14871" max="14872" width="10.6640625" style="2" bestFit="1" customWidth="1"/>
    <col min="14873" max="14873" width="10.44140625" style="2" bestFit="1" customWidth="1"/>
    <col min="14874" max="14874" width="7.5546875" style="2" bestFit="1" customWidth="1"/>
    <col min="14875" max="14875" width="10" style="2" bestFit="1" customWidth="1"/>
    <col min="14876" max="14876" width="8" style="2" bestFit="1" customWidth="1"/>
    <col min="14877" max="14877" width="11.5546875" style="2" bestFit="1" customWidth="1"/>
    <col min="14878" max="14878" width="7.5546875" style="2" bestFit="1" customWidth="1"/>
    <col min="14879" max="14879" width="12.6640625" style="2" bestFit="1" customWidth="1"/>
    <col min="14880" max="14880" width="14.5546875" style="2" bestFit="1" customWidth="1"/>
    <col min="14881" max="14881" width="4.33203125" style="2" bestFit="1" customWidth="1"/>
    <col min="14882" max="14882" width="8" style="2" bestFit="1" customWidth="1"/>
    <col min="14883" max="14883" width="4.6640625" style="2" bestFit="1" customWidth="1"/>
    <col min="14884" max="14884" width="7.44140625" style="2" bestFit="1" customWidth="1"/>
    <col min="14885" max="14885" width="13.5546875" style="2" bestFit="1" customWidth="1"/>
    <col min="14886" max="14886" width="10.88671875" style="2" bestFit="1" customWidth="1"/>
    <col min="14887" max="15106" width="9.109375" style="2"/>
    <col min="15107" max="15107" width="3.5546875" style="2" bestFit="1" customWidth="1"/>
    <col min="15108" max="15108" width="21.33203125" style="2" bestFit="1" customWidth="1"/>
    <col min="15109" max="15109" width="11.33203125" style="2" bestFit="1" customWidth="1"/>
    <col min="15110" max="15111" width="4.6640625" style="2" bestFit="1" customWidth="1"/>
    <col min="15112" max="15112" width="7.5546875" style="2" bestFit="1" customWidth="1"/>
    <col min="15113" max="15115" width="10.5546875" style="2" bestFit="1" customWidth="1"/>
    <col min="15116" max="15116" width="6.109375" style="2" bestFit="1" customWidth="1"/>
    <col min="15117" max="15118" width="8.88671875" style="2" bestFit="1" customWidth="1"/>
    <col min="15119" max="15120" width="7.44140625" style="2" bestFit="1" customWidth="1"/>
    <col min="15121" max="15121" width="5.5546875" style="2" bestFit="1" customWidth="1"/>
    <col min="15122" max="15122" width="8" style="2" bestFit="1" customWidth="1"/>
    <col min="15123" max="15123" width="4" style="2" bestFit="1" customWidth="1"/>
    <col min="15124" max="15124" width="4.5546875" style="2" bestFit="1" customWidth="1"/>
    <col min="15125" max="15126" width="6" style="2" bestFit="1" customWidth="1"/>
    <col min="15127" max="15128" width="10.6640625" style="2" bestFit="1" customWidth="1"/>
    <col min="15129" max="15129" width="10.44140625" style="2" bestFit="1" customWidth="1"/>
    <col min="15130" max="15130" width="7.5546875" style="2" bestFit="1" customWidth="1"/>
    <col min="15131" max="15131" width="10" style="2" bestFit="1" customWidth="1"/>
    <col min="15132" max="15132" width="8" style="2" bestFit="1" customWidth="1"/>
    <col min="15133" max="15133" width="11.5546875" style="2" bestFit="1" customWidth="1"/>
    <col min="15134" max="15134" width="7.5546875" style="2" bestFit="1" customWidth="1"/>
    <col min="15135" max="15135" width="12.6640625" style="2" bestFit="1" customWidth="1"/>
    <col min="15136" max="15136" width="14.5546875" style="2" bestFit="1" customWidth="1"/>
    <col min="15137" max="15137" width="4.33203125" style="2" bestFit="1" customWidth="1"/>
    <col min="15138" max="15138" width="8" style="2" bestFit="1" customWidth="1"/>
    <col min="15139" max="15139" width="4.6640625" style="2" bestFit="1" customWidth="1"/>
    <col min="15140" max="15140" width="7.44140625" style="2" bestFit="1" customWidth="1"/>
    <col min="15141" max="15141" width="13.5546875" style="2" bestFit="1" customWidth="1"/>
    <col min="15142" max="15142" width="10.88671875" style="2" bestFit="1" customWidth="1"/>
    <col min="15143" max="15362" width="9.109375" style="2"/>
    <col min="15363" max="15363" width="3.5546875" style="2" bestFit="1" customWidth="1"/>
    <col min="15364" max="15364" width="21.33203125" style="2" bestFit="1" customWidth="1"/>
    <col min="15365" max="15365" width="11.33203125" style="2" bestFit="1" customWidth="1"/>
    <col min="15366" max="15367" width="4.6640625" style="2" bestFit="1" customWidth="1"/>
    <col min="15368" max="15368" width="7.5546875" style="2" bestFit="1" customWidth="1"/>
    <col min="15369" max="15371" width="10.5546875" style="2" bestFit="1" customWidth="1"/>
    <col min="15372" max="15372" width="6.109375" style="2" bestFit="1" customWidth="1"/>
    <col min="15373" max="15374" width="8.88671875" style="2" bestFit="1" customWidth="1"/>
    <col min="15375" max="15376" width="7.44140625" style="2" bestFit="1" customWidth="1"/>
    <col min="15377" max="15377" width="5.5546875" style="2" bestFit="1" customWidth="1"/>
    <col min="15378" max="15378" width="8" style="2" bestFit="1" customWidth="1"/>
    <col min="15379" max="15379" width="4" style="2" bestFit="1" customWidth="1"/>
    <col min="15380" max="15380" width="4.5546875" style="2" bestFit="1" customWidth="1"/>
    <col min="15381" max="15382" width="6" style="2" bestFit="1" customWidth="1"/>
    <col min="15383" max="15384" width="10.6640625" style="2" bestFit="1" customWidth="1"/>
    <col min="15385" max="15385" width="10.44140625" style="2" bestFit="1" customWidth="1"/>
    <col min="15386" max="15386" width="7.5546875" style="2" bestFit="1" customWidth="1"/>
    <col min="15387" max="15387" width="10" style="2" bestFit="1" customWidth="1"/>
    <col min="15388" max="15388" width="8" style="2" bestFit="1" customWidth="1"/>
    <col min="15389" max="15389" width="11.5546875" style="2" bestFit="1" customWidth="1"/>
    <col min="15390" max="15390" width="7.5546875" style="2" bestFit="1" customWidth="1"/>
    <col min="15391" max="15391" width="12.6640625" style="2" bestFit="1" customWidth="1"/>
    <col min="15392" max="15392" width="14.5546875" style="2" bestFit="1" customWidth="1"/>
    <col min="15393" max="15393" width="4.33203125" style="2" bestFit="1" customWidth="1"/>
    <col min="15394" max="15394" width="8" style="2" bestFit="1" customWidth="1"/>
    <col min="15395" max="15395" width="4.6640625" style="2" bestFit="1" customWidth="1"/>
    <col min="15396" max="15396" width="7.44140625" style="2" bestFit="1" customWidth="1"/>
    <col min="15397" max="15397" width="13.5546875" style="2" bestFit="1" customWidth="1"/>
    <col min="15398" max="15398" width="10.88671875" style="2" bestFit="1" customWidth="1"/>
    <col min="15399" max="15618" width="9.109375" style="2"/>
    <col min="15619" max="15619" width="3.5546875" style="2" bestFit="1" customWidth="1"/>
    <col min="15620" max="15620" width="21.33203125" style="2" bestFit="1" customWidth="1"/>
    <col min="15621" max="15621" width="11.33203125" style="2" bestFit="1" customWidth="1"/>
    <col min="15622" max="15623" width="4.6640625" style="2" bestFit="1" customWidth="1"/>
    <col min="15624" max="15624" width="7.5546875" style="2" bestFit="1" customWidth="1"/>
    <col min="15625" max="15627" width="10.5546875" style="2" bestFit="1" customWidth="1"/>
    <col min="15628" max="15628" width="6.109375" style="2" bestFit="1" customWidth="1"/>
    <col min="15629" max="15630" width="8.88671875" style="2" bestFit="1" customWidth="1"/>
    <col min="15631" max="15632" width="7.44140625" style="2" bestFit="1" customWidth="1"/>
    <col min="15633" max="15633" width="5.5546875" style="2" bestFit="1" customWidth="1"/>
    <col min="15634" max="15634" width="8" style="2" bestFit="1" customWidth="1"/>
    <col min="15635" max="15635" width="4" style="2" bestFit="1" customWidth="1"/>
    <col min="15636" max="15636" width="4.5546875" style="2" bestFit="1" customWidth="1"/>
    <col min="15637" max="15638" width="6" style="2" bestFit="1" customWidth="1"/>
    <col min="15639" max="15640" width="10.6640625" style="2" bestFit="1" customWidth="1"/>
    <col min="15641" max="15641" width="10.44140625" style="2" bestFit="1" customWidth="1"/>
    <col min="15642" max="15642" width="7.5546875" style="2" bestFit="1" customWidth="1"/>
    <col min="15643" max="15643" width="10" style="2" bestFit="1" customWidth="1"/>
    <col min="15644" max="15644" width="8" style="2" bestFit="1" customWidth="1"/>
    <col min="15645" max="15645" width="11.5546875" style="2" bestFit="1" customWidth="1"/>
    <col min="15646" max="15646" width="7.5546875" style="2" bestFit="1" customWidth="1"/>
    <col min="15647" max="15647" width="12.6640625" style="2" bestFit="1" customWidth="1"/>
    <col min="15648" max="15648" width="14.5546875" style="2" bestFit="1" customWidth="1"/>
    <col min="15649" max="15649" width="4.33203125" style="2" bestFit="1" customWidth="1"/>
    <col min="15650" max="15650" width="8" style="2" bestFit="1" customWidth="1"/>
    <col min="15651" max="15651" width="4.6640625" style="2" bestFit="1" customWidth="1"/>
    <col min="15652" max="15652" width="7.44140625" style="2" bestFit="1" customWidth="1"/>
    <col min="15653" max="15653" width="13.5546875" style="2" bestFit="1" customWidth="1"/>
    <col min="15654" max="15654" width="10.88671875" style="2" bestFit="1" customWidth="1"/>
    <col min="15655" max="15874" width="9.109375" style="2"/>
    <col min="15875" max="15875" width="3.5546875" style="2" bestFit="1" customWidth="1"/>
    <col min="15876" max="15876" width="21.33203125" style="2" bestFit="1" customWidth="1"/>
    <col min="15877" max="15877" width="11.33203125" style="2" bestFit="1" customWidth="1"/>
    <col min="15878" max="15879" width="4.6640625" style="2" bestFit="1" customWidth="1"/>
    <col min="15880" max="15880" width="7.5546875" style="2" bestFit="1" customWidth="1"/>
    <col min="15881" max="15883" width="10.5546875" style="2" bestFit="1" customWidth="1"/>
    <col min="15884" max="15884" width="6.109375" style="2" bestFit="1" customWidth="1"/>
    <col min="15885" max="15886" width="8.88671875" style="2" bestFit="1" customWidth="1"/>
    <col min="15887" max="15888" width="7.44140625" style="2" bestFit="1" customWidth="1"/>
    <col min="15889" max="15889" width="5.5546875" style="2" bestFit="1" customWidth="1"/>
    <col min="15890" max="15890" width="8" style="2" bestFit="1" customWidth="1"/>
    <col min="15891" max="15891" width="4" style="2" bestFit="1" customWidth="1"/>
    <col min="15892" max="15892" width="4.5546875" style="2" bestFit="1" customWidth="1"/>
    <col min="15893" max="15894" width="6" style="2" bestFit="1" customWidth="1"/>
    <col min="15895" max="15896" width="10.6640625" style="2" bestFit="1" customWidth="1"/>
    <col min="15897" max="15897" width="10.44140625" style="2" bestFit="1" customWidth="1"/>
    <col min="15898" max="15898" width="7.5546875" style="2" bestFit="1" customWidth="1"/>
    <col min="15899" max="15899" width="10" style="2" bestFit="1" customWidth="1"/>
    <col min="15900" max="15900" width="8" style="2" bestFit="1" customWidth="1"/>
    <col min="15901" max="15901" width="11.5546875" style="2" bestFit="1" customWidth="1"/>
    <col min="15902" max="15902" width="7.5546875" style="2" bestFit="1" customWidth="1"/>
    <col min="15903" max="15903" width="12.6640625" style="2" bestFit="1" customWidth="1"/>
    <col min="15904" max="15904" width="14.5546875" style="2" bestFit="1" customWidth="1"/>
    <col min="15905" max="15905" width="4.33203125" style="2" bestFit="1" customWidth="1"/>
    <col min="15906" max="15906" width="8" style="2" bestFit="1" customWidth="1"/>
    <col min="15907" max="15907" width="4.6640625" style="2" bestFit="1" customWidth="1"/>
    <col min="15908" max="15908" width="7.44140625" style="2" bestFit="1" customWidth="1"/>
    <col min="15909" max="15909" width="13.5546875" style="2" bestFit="1" customWidth="1"/>
    <col min="15910" max="15910" width="10.88671875" style="2" bestFit="1" customWidth="1"/>
    <col min="15911" max="16130" width="9.109375" style="2"/>
    <col min="16131" max="16131" width="3.5546875" style="2" bestFit="1" customWidth="1"/>
    <col min="16132" max="16132" width="21.33203125" style="2" bestFit="1" customWidth="1"/>
    <col min="16133" max="16133" width="11.33203125" style="2" bestFit="1" customWidth="1"/>
    <col min="16134" max="16135" width="4.6640625" style="2" bestFit="1" customWidth="1"/>
    <col min="16136" max="16136" width="7.5546875" style="2" bestFit="1" customWidth="1"/>
    <col min="16137" max="16139" width="10.5546875" style="2" bestFit="1" customWidth="1"/>
    <col min="16140" max="16140" width="6.109375" style="2" bestFit="1" customWidth="1"/>
    <col min="16141" max="16142" width="8.88671875" style="2" bestFit="1" customWidth="1"/>
    <col min="16143" max="16144" width="7.44140625" style="2" bestFit="1" customWidth="1"/>
    <col min="16145" max="16145" width="5.5546875" style="2" bestFit="1" customWidth="1"/>
    <col min="16146" max="16146" width="8" style="2" bestFit="1" customWidth="1"/>
    <col min="16147" max="16147" width="4" style="2" bestFit="1" customWidth="1"/>
    <col min="16148" max="16148" width="4.5546875" style="2" bestFit="1" customWidth="1"/>
    <col min="16149" max="16150" width="6" style="2" bestFit="1" customWidth="1"/>
    <col min="16151" max="16152" width="10.6640625" style="2" bestFit="1" customWidth="1"/>
    <col min="16153" max="16153" width="10.44140625" style="2" bestFit="1" customWidth="1"/>
    <col min="16154" max="16154" width="7.5546875" style="2" bestFit="1" customWidth="1"/>
    <col min="16155" max="16155" width="10" style="2" bestFit="1" customWidth="1"/>
    <col min="16156" max="16156" width="8" style="2" bestFit="1" customWidth="1"/>
    <col min="16157" max="16157" width="11.5546875" style="2" bestFit="1" customWidth="1"/>
    <col min="16158" max="16158" width="7.5546875" style="2" bestFit="1" customWidth="1"/>
    <col min="16159" max="16159" width="12.6640625" style="2" bestFit="1" customWidth="1"/>
    <col min="16160" max="16160" width="14.5546875" style="2" bestFit="1" customWidth="1"/>
    <col min="16161" max="16161" width="4.33203125" style="2" bestFit="1" customWidth="1"/>
    <col min="16162" max="16162" width="8" style="2" bestFit="1" customWidth="1"/>
    <col min="16163" max="16163" width="4.6640625" style="2" bestFit="1" customWidth="1"/>
    <col min="16164" max="16164" width="7.44140625" style="2" bestFit="1" customWidth="1"/>
    <col min="16165" max="16165" width="13.5546875" style="2" bestFit="1" customWidth="1"/>
    <col min="16166" max="16166" width="10.88671875" style="2" bestFit="1" customWidth="1"/>
    <col min="16167" max="16384" width="9.109375" style="2"/>
  </cols>
  <sheetData>
    <row r="1" spans="1:38" s="45" customFormat="1" ht="62.4">
      <c r="A1" s="9" t="s">
        <v>266</v>
      </c>
      <c r="B1" s="9" t="s">
        <v>267</v>
      </c>
      <c r="C1" s="9" t="s">
        <v>268</v>
      </c>
      <c r="D1" s="9" t="s">
        <v>269</v>
      </c>
      <c r="E1" s="131" t="s">
        <v>1</v>
      </c>
      <c r="F1" s="132"/>
      <c r="G1" s="9" t="s">
        <v>176</v>
      </c>
      <c r="H1" s="9" t="s">
        <v>177</v>
      </c>
      <c r="I1" s="9" t="s">
        <v>178</v>
      </c>
      <c r="J1" s="130"/>
      <c r="K1" s="131" t="s">
        <v>43</v>
      </c>
      <c r="L1" s="132"/>
      <c r="M1" s="9" t="s">
        <v>179</v>
      </c>
      <c r="N1" s="9" t="s">
        <v>180</v>
      </c>
      <c r="O1" s="9" t="s">
        <v>181</v>
      </c>
      <c r="P1" s="9" t="s">
        <v>182</v>
      </c>
      <c r="Q1" s="9" t="s">
        <v>2</v>
      </c>
      <c r="R1" s="9" t="s">
        <v>183</v>
      </c>
      <c r="S1" s="9" t="s">
        <v>184</v>
      </c>
      <c r="T1" s="9" t="s">
        <v>185</v>
      </c>
      <c r="U1" s="9" t="s">
        <v>36</v>
      </c>
      <c r="V1" s="9" t="s">
        <v>31</v>
      </c>
      <c r="W1" s="9" t="s">
        <v>186</v>
      </c>
      <c r="X1" s="9" t="s">
        <v>187</v>
      </c>
      <c r="Y1" s="9" t="s">
        <v>188</v>
      </c>
      <c r="Z1" s="9" t="s">
        <v>189</v>
      </c>
      <c r="AA1" s="9" t="s">
        <v>190</v>
      </c>
      <c r="AB1" s="9" t="s">
        <v>191</v>
      </c>
      <c r="AC1" s="9" t="s">
        <v>40</v>
      </c>
      <c r="AD1" s="9" t="s">
        <v>3</v>
      </c>
      <c r="AE1" s="9" t="s">
        <v>46</v>
      </c>
      <c r="AF1" s="9" t="s">
        <v>192</v>
      </c>
      <c r="AG1" s="9" t="s">
        <v>193</v>
      </c>
      <c r="AH1" s="9" t="s">
        <v>194</v>
      </c>
      <c r="AI1" s="9" t="s">
        <v>7</v>
      </c>
      <c r="AJ1" s="9" t="s">
        <v>195</v>
      </c>
      <c r="AK1" s="9" t="s">
        <v>196</v>
      </c>
      <c r="AL1" s="9" t="s">
        <v>197</v>
      </c>
    </row>
    <row r="2" spans="1:38" s="10" customFormat="1" ht="32.25" customHeight="1">
      <c r="A2" s="11"/>
      <c r="B2" s="11" t="s">
        <v>198</v>
      </c>
      <c r="C2" s="11"/>
      <c r="D2" s="11">
        <f>SUM(E2:AE2)</f>
        <v>27</v>
      </c>
      <c r="E2" s="12">
        <v>12</v>
      </c>
      <c r="F2" s="12"/>
      <c r="G2" s="11"/>
      <c r="H2" s="11"/>
      <c r="I2" s="11"/>
      <c r="J2" s="11"/>
      <c r="K2" s="12">
        <v>3</v>
      </c>
      <c r="L2" s="12"/>
      <c r="M2" s="12"/>
      <c r="N2" s="12"/>
      <c r="O2" s="12">
        <v>2</v>
      </c>
      <c r="P2" s="12"/>
      <c r="Q2" s="11">
        <v>1</v>
      </c>
      <c r="R2" s="11">
        <v>2</v>
      </c>
      <c r="S2" s="11"/>
      <c r="T2" s="11"/>
      <c r="U2" s="11"/>
      <c r="V2" s="11"/>
      <c r="W2" s="11">
        <v>1</v>
      </c>
      <c r="X2" s="11">
        <v>1</v>
      </c>
      <c r="Y2" s="11">
        <v>1</v>
      </c>
      <c r="Z2" s="11"/>
      <c r="AA2" s="11">
        <v>1</v>
      </c>
      <c r="AB2" s="11">
        <v>1</v>
      </c>
      <c r="AC2" s="11"/>
      <c r="AD2" s="12">
        <v>1</v>
      </c>
      <c r="AE2" s="12">
        <v>1</v>
      </c>
      <c r="AF2" s="12"/>
      <c r="AG2" s="11"/>
      <c r="AH2" s="12"/>
      <c r="AI2" s="12"/>
      <c r="AJ2" s="12"/>
      <c r="AK2" s="11"/>
      <c r="AL2" s="11"/>
    </row>
    <row r="3" spans="1:38">
      <c r="A3" s="13">
        <v>1</v>
      </c>
      <c r="B3" s="14" t="s">
        <v>199</v>
      </c>
      <c r="C3" s="14" t="s">
        <v>200</v>
      </c>
      <c r="D3" s="13" t="s">
        <v>9</v>
      </c>
      <c r="E3" s="13">
        <v>11</v>
      </c>
      <c r="F3" s="13"/>
      <c r="G3" s="13"/>
      <c r="H3" s="13"/>
      <c r="I3" s="13"/>
      <c r="J3" s="13"/>
      <c r="K3" s="13">
        <v>2</v>
      </c>
      <c r="L3" s="13"/>
      <c r="M3" s="13"/>
      <c r="N3" s="13"/>
      <c r="O3" s="13" t="s">
        <v>202</v>
      </c>
      <c r="P3" s="13"/>
      <c r="Q3" s="13">
        <v>1</v>
      </c>
      <c r="R3" s="13" t="s">
        <v>201</v>
      </c>
      <c r="S3" s="13"/>
      <c r="T3" s="13"/>
      <c r="U3" s="13"/>
      <c r="V3" s="13"/>
      <c r="W3" s="13" t="s">
        <v>203</v>
      </c>
      <c r="X3" s="13">
        <v>1</v>
      </c>
      <c r="Y3" s="13" t="s">
        <v>205</v>
      </c>
      <c r="Z3" s="13"/>
      <c r="AA3" s="13" t="s">
        <v>206</v>
      </c>
      <c r="AB3" s="13" t="s">
        <v>206</v>
      </c>
      <c r="AC3" s="13"/>
      <c r="AD3" s="13" t="s">
        <v>205</v>
      </c>
      <c r="AE3" s="13">
        <v>1</v>
      </c>
      <c r="AF3" s="15">
        <f>SUM(E3:AE3)</f>
        <v>16</v>
      </c>
      <c r="AG3" s="13">
        <v>4</v>
      </c>
      <c r="AH3" s="13">
        <v>3</v>
      </c>
      <c r="AI3" s="13">
        <f>AF3+AG3+AH3</f>
        <v>23</v>
      </c>
      <c r="AJ3" s="13">
        <v>23</v>
      </c>
      <c r="AK3" s="13">
        <f>AI3-AJ3</f>
        <v>0</v>
      </c>
      <c r="AL3" s="13"/>
    </row>
    <row r="4" spans="1:38">
      <c r="A4" s="13">
        <v>2</v>
      </c>
      <c r="B4" s="14" t="s">
        <v>207</v>
      </c>
      <c r="C4" s="14" t="s">
        <v>208</v>
      </c>
      <c r="D4" s="13" t="s">
        <v>10</v>
      </c>
      <c r="E4" s="13">
        <v>11</v>
      </c>
      <c r="F4" s="13"/>
      <c r="G4" s="13"/>
      <c r="H4" s="13"/>
      <c r="I4" s="13"/>
      <c r="J4" s="13"/>
      <c r="K4" s="13">
        <v>2</v>
      </c>
      <c r="L4" s="13"/>
      <c r="M4" s="13"/>
      <c r="N4" s="13"/>
      <c r="O4" s="13" t="s">
        <v>202</v>
      </c>
      <c r="P4" s="13"/>
      <c r="Q4" s="13">
        <v>1</v>
      </c>
      <c r="R4" s="13">
        <v>2</v>
      </c>
      <c r="S4" s="13"/>
      <c r="T4" s="13"/>
      <c r="U4" s="13"/>
      <c r="V4" s="13"/>
      <c r="W4" s="13" t="s">
        <v>203</v>
      </c>
      <c r="X4" s="13">
        <v>1</v>
      </c>
      <c r="Y4" s="13" t="s">
        <v>205</v>
      </c>
      <c r="Z4" s="13"/>
      <c r="AA4" s="13" t="s">
        <v>206</v>
      </c>
      <c r="AB4" s="13" t="s">
        <v>206</v>
      </c>
      <c r="AC4" s="13"/>
      <c r="AD4" s="13" t="s">
        <v>205</v>
      </c>
      <c r="AE4" s="13">
        <v>1</v>
      </c>
      <c r="AF4" s="15">
        <f t="shared" ref="AF4:AF35" si="0">SUM(E4:AE4)</f>
        <v>18</v>
      </c>
      <c r="AG4" s="13">
        <v>4</v>
      </c>
      <c r="AH4" s="13">
        <v>1</v>
      </c>
      <c r="AI4" s="13">
        <f>AF4+AG4+AH4</f>
        <v>23</v>
      </c>
      <c r="AJ4" s="13">
        <v>23</v>
      </c>
      <c r="AK4" s="13">
        <f t="shared" ref="AK4:AK35" si="1">AI4-AJ4</f>
        <v>0</v>
      </c>
      <c r="AL4" s="13"/>
    </row>
    <row r="5" spans="1:38">
      <c r="A5" s="13">
        <v>3</v>
      </c>
      <c r="B5" s="16" t="s">
        <v>209</v>
      </c>
      <c r="C5" s="14" t="s">
        <v>210</v>
      </c>
      <c r="D5" s="13" t="s">
        <v>35</v>
      </c>
      <c r="E5" s="13">
        <v>11</v>
      </c>
      <c r="F5" s="13"/>
      <c r="G5" s="13"/>
      <c r="H5" s="13"/>
      <c r="I5" s="13"/>
      <c r="J5" s="13"/>
      <c r="K5" s="13">
        <v>2</v>
      </c>
      <c r="L5" s="13"/>
      <c r="M5" s="13"/>
      <c r="N5" s="13"/>
      <c r="O5" s="13" t="s">
        <v>211</v>
      </c>
      <c r="P5" s="13"/>
      <c r="Q5" s="13" t="s">
        <v>201</v>
      </c>
      <c r="R5" s="13" t="s">
        <v>201</v>
      </c>
      <c r="S5" s="13"/>
      <c r="T5" s="13"/>
      <c r="U5" s="13"/>
      <c r="V5" s="13"/>
      <c r="W5" s="13" t="s">
        <v>203</v>
      </c>
      <c r="X5" s="13">
        <v>1</v>
      </c>
      <c r="Y5" s="13" t="s">
        <v>205</v>
      </c>
      <c r="Z5" s="13"/>
      <c r="AA5" s="13" t="s">
        <v>206</v>
      </c>
      <c r="AB5" s="13" t="s">
        <v>206</v>
      </c>
      <c r="AC5" s="13"/>
      <c r="AD5" s="13" t="s">
        <v>205</v>
      </c>
      <c r="AE5" s="13">
        <v>1</v>
      </c>
      <c r="AF5" s="15">
        <f t="shared" si="0"/>
        <v>15</v>
      </c>
      <c r="AG5" s="13">
        <v>4</v>
      </c>
      <c r="AH5" s="13">
        <v>4</v>
      </c>
      <c r="AI5" s="13">
        <f>AF5+AG5+AH5</f>
        <v>23</v>
      </c>
      <c r="AJ5" s="13">
        <v>23</v>
      </c>
      <c r="AK5" s="13">
        <f t="shared" si="1"/>
        <v>0</v>
      </c>
      <c r="AL5" s="13"/>
    </row>
    <row r="6" spans="1:38">
      <c r="A6" s="13"/>
      <c r="B6" s="11" t="s">
        <v>212</v>
      </c>
      <c r="C6" s="11"/>
      <c r="D6" s="11">
        <f>SUM(E6:AE6)</f>
        <v>26</v>
      </c>
      <c r="E6" s="12">
        <v>10</v>
      </c>
      <c r="F6" s="12"/>
      <c r="G6" s="11"/>
      <c r="H6" s="11"/>
      <c r="I6" s="11"/>
      <c r="J6" s="11"/>
      <c r="K6" s="12">
        <v>5</v>
      </c>
      <c r="L6" s="12"/>
      <c r="M6" s="12"/>
      <c r="N6" s="12"/>
      <c r="O6" s="12">
        <v>2</v>
      </c>
      <c r="P6" s="12"/>
      <c r="Q6" s="11">
        <v>1</v>
      </c>
      <c r="R6" s="11">
        <v>2</v>
      </c>
      <c r="S6" s="11"/>
      <c r="T6" s="11"/>
      <c r="U6" s="11"/>
      <c r="V6" s="11"/>
      <c r="W6" s="11">
        <v>1</v>
      </c>
      <c r="X6" s="11">
        <v>1</v>
      </c>
      <c r="Y6" s="11">
        <v>1</v>
      </c>
      <c r="Z6" s="11"/>
      <c r="AA6" s="11">
        <v>1</v>
      </c>
      <c r="AB6" s="11"/>
      <c r="AC6" s="11"/>
      <c r="AD6" s="12">
        <v>1</v>
      </c>
      <c r="AE6" s="12">
        <v>1</v>
      </c>
      <c r="AF6" s="15"/>
      <c r="AG6" s="11"/>
      <c r="AH6" s="13"/>
      <c r="AI6" s="13"/>
      <c r="AJ6" s="13"/>
      <c r="AK6" s="13">
        <f t="shared" si="1"/>
        <v>0</v>
      </c>
      <c r="AL6" s="13"/>
    </row>
    <row r="7" spans="1:38">
      <c r="A7" s="13">
        <v>4</v>
      </c>
      <c r="B7" s="14" t="s">
        <v>213</v>
      </c>
      <c r="C7" s="14"/>
      <c r="D7" s="13" t="s">
        <v>11</v>
      </c>
      <c r="E7" s="13">
        <v>8</v>
      </c>
      <c r="F7" s="13"/>
      <c r="G7" s="13"/>
      <c r="H7" s="13"/>
      <c r="I7" s="13"/>
      <c r="J7" s="13"/>
      <c r="K7" s="13">
        <v>4</v>
      </c>
      <c r="L7" s="13"/>
      <c r="M7" s="13"/>
      <c r="N7" s="13"/>
      <c r="O7" s="13" t="s">
        <v>214</v>
      </c>
      <c r="P7" s="13"/>
      <c r="Q7" s="13" t="s">
        <v>204</v>
      </c>
      <c r="R7" s="13" t="s">
        <v>204</v>
      </c>
      <c r="S7" s="13"/>
      <c r="T7" s="13"/>
      <c r="U7" s="13"/>
      <c r="V7" s="13"/>
      <c r="W7" s="13" t="s">
        <v>203</v>
      </c>
      <c r="X7" s="13" t="s">
        <v>204</v>
      </c>
      <c r="Y7" s="13" t="s">
        <v>205</v>
      </c>
      <c r="Z7" s="5"/>
      <c r="AA7" s="13" t="s">
        <v>206</v>
      </c>
      <c r="AB7" s="13"/>
      <c r="AC7" s="13"/>
      <c r="AD7" s="13" t="s">
        <v>205</v>
      </c>
      <c r="AE7" s="13">
        <v>1</v>
      </c>
      <c r="AF7" s="15">
        <f t="shared" si="0"/>
        <v>13</v>
      </c>
      <c r="AG7" s="13">
        <v>4</v>
      </c>
      <c r="AH7" s="13"/>
      <c r="AI7" s="13">
        <f>AF7+AG7+AH7</f>
        <v>17</v>
      </c>
      <c r="AJ7" s="13">
        <v>23</v>
      </c>
      <c r="AK7" s="13">
        <f t="shared" si="1"/>
        <v>-6</v>
      </c>
      <c r="AL7" s="13"/>
    </row>
    <row r="8" spans="1:38">
      <c r="A8" s="13">
        <v>5</v>
      </c>
      <c r="B8" s="14" t="s">
        <v>215</v>
      </c>
      <c r="C8" s="14" t="s">
        <v>200</v>
      </c>
      <c r="D8" s="13" t="s">
        <v>12</v>
      </c>
      <c r="E8" s="13">
        <v>8</v>
      </c>
      <c r="F8" s="13"/>
      <c r="G8" s="13"/>
      <c r="H8" s="13"/>
      <c r="I8" s="13"/>
      <c r="J8" s="13"/>
      <c r="K8" s="13">
        <v>4</v>
      </c>
      <c r="L8" s="13"/>
      <c r="M8" s="13"/>
      <c r="N8" s="13"/>
      <c r="O8" s="13" t="s">
        <v>214</v>
      </c>
      <c r="P8" s="13"/>
      <c r="Q8" s="13" t="s">
        <v>204</v>
      </c>
      <c r="R8" s="13" t="s">
        <v>204</v>
      </c>
      <c r="S8" s="13"/>
      <c r="T8" s="13"/>
      <c r="U8" s="13"/>
      <c r="V8" s="13"/>
      <c r="W8" s="13" t="s">
        <v>203</v>
      </c>
      <c r="X8" s="13" t="s">
        <v>204</v>
      </c>
      <c r="Y8" s="13" t="s">
        <v>205</v>
      </c>
      <c r="Z8" s="5"/>
      <c r="AA8" s="13" t="s">
        <v>206</v>
      </c>
      <c r="AB8" s="13"/>
      <c r="AC8" s="13"/>
      <c r="AD8" s="13" t="s">
        <v>205</v>
      </c>
      <c r="AE8" s="13">
        <v>1</v>
      </c>
      <c r="AF8" s="15">
        <f t="shared" si="0"/>
        <v>13</v>
      </c>
      <c r="AG8" s="13">
        <v>4</v>
      </c>
      <c r="AH8" s="13">
        <v>3</v>
      </c>
      <c r="AI8" s="13">
        <f>AF8+AG8+AH8</f>
        <v>20</v>
      </c>
      <c r="AJ8" s="13">
        <v>23</v>
      </c>
      <c r="AK8" s="13">
        <f t="shared" si="1"/>
        <v>-3</v>
      </c>
      <c r="AL8" s="13"/>
    </row>
    <row r="9" spans="1:38">
      <c r="A9" s="13">
        <v>6</v>
      </c>
      <c r="B9" s="14" t="s">
        <v>216</v>
      </c>
      <c r="C9" s="14"/>
      <c r="D9" s="13" t="s">
        <v>37</v>
      </c>
      <c r="E9" s="13">
        <v>8</v>
      </c>
      <c r="F9" s="13"/>
      <c r="G9" s="13"/>
      <c r="H9" s="13"/>
      <c r="I9" s="13"/>
      <c r="J9" s="13"/>
      <c r="K9" s="13">
        <v>4</v>
      </c>
      <c r="L9" s="13"/>
      <c r="M9" s="13"/>
      <c r="N9" s="13"/>
      <c r="O9" s="13" t="s">
        <v>211</v>
      </c>
      <c r="P9" s="13"/>
      <c r="Q9" s="13" t="s">
        <v>204</v>
      </c>
      <c r="R9" s="13" t="s">
        <v>204</v>
      </c>
      <c r="S9" s="13"/>
      <c r="T9" s="13"/>
      <c r="U9" s="13"/>
      <c r="V9" s="13"/>
      <c r="W9" s="13" t="s">
        <v>203</v>
      </c>
      <c r="X9" s="13" t="s">
        <v>204</v>
      </c>
      <c r="Y9" s="13" t="s">
        <v>205</v>
      </c>
      <c r="Z9" s="5"/>
      <c r="AA9" s="13" t="s">
        <v>206</v>
      </c>
      <c r="AB9" s="13"/>
      <c r="AC9" s="13"/>
      <c r="AD9" s="13" t="s">
        <v>205</v>
      </c>
      <c r="AE9" s="13">
        <v>1</v>
      </c>
      <c r="AF9" s="15">
        <f t="shared" si="0"/>
        <v>13</v>
      </c>
      <c r="AG9" s="13">
        <v>4</v>
      </c>
      <c r="AH9" s="13"/>
      <c r="AI9" s="13">
        <f>AF9+AG9+AH9</f>
        <v>17</v>
      </c>
      <c r="AJ9" s="13">
        <v>23</v>
      </c>
      <c r="AK9" s="13">
        <f t="shared" si="1"/>
        <v>-6</v>
      </c>
      <c r="AL9" s="13"/>
    </row>
    <row r="10" spans="1:38">
      <c r="A10" s="13"/>
      <c r="B10" s="11" t="s">
        <v>217</v>
      </c>
      <c r="C10" s="11"/>
      <c r="D10" s="11">
        <f>SUM(E10:AE10)</f>
        <v>27</v>
      </c>
      <c r="E10" s="12">
        <v>7</v>
      </c>
      <c r="F10" s="12"/>
      <c r="G10" s="11"/>
      <c r="H10" s="11"/>
      <c r="I10" s="11"/>
      <c r="J10" s="11"/>
      <c r="K10" s="12">
        <v>5</v>
      </c>
      <c r="L10" s="12"/>
      <c r="M10" s="12"/>
      <c r="N10" s="12"/>
      <c r="O10" s="12">
        <v>4</v>
      </c>
      <c r="P10" s="12"/>
      <c r="Q10" s="11">
        <v>1</v>
      </c>
      <c r="R10" s="11">
        <v>2</v>
      </c>
      <c r="S10" s="11"/>
      <c r="T10" s="11"/>
      <c r="U10" s="11">
        <v>1</v>
      </c>
      <c r="V10" s="11">
        <v>1</v>
      </c>
      <c r="W10" s="11">
        <v>1</v>
      </c>
      <c r="X10" s="11">
        <v>1</v>
      </c>
      <c r="Y10" s="11">
        <v>1</v>
      </c>
      <c r="Z10" s="11"/>
      <c r="AA10" s="11">
        <v>1</v>
      </c>
      <c r="AB10" s="11"/>
      <c r="AC10" s="11"/>
      <c r="AD10" s="12">
        <v>1</v>
      </c>
      <c r="AE10" s="12">
        <v>1</v>
      </c>
      <c r="AF10" s="15"/>
      <c r="AG10" s="11"/>
      <c r="AH10" s="13"/>
      <c r="AI10" s="13"/>
      <c r="AJ10" s="13"/>
      <c r="AK10" s="13">
        <f t="shared" si="1"/>
        <v>0</v>
      </c>
      <c r="AL10" s="13"/>
    </row>
    <row r="11" spans="1:38">
      <c r="A11" s="13">
        <v>7</v>
      </c>
      <c r="B11" s="14" t="s">
        <v>218</v>
      </c>
      <c r="C11" s="14"/>
      <c r="D11" s="13" t="s">
        <v>13</v>
      </c>
      <c r="E11" s="13">
        <v>5</v>
      </c>
      <c r="F11" s="13"/>
      <c r="G11" s="13"/>
      <c r="H11" s="13"/>
      <c r="I11" s="13"/>
      <c r="J11" s="13"/>
      <c r="K11" s="13">
        <v>4</v>
      </c>
      <c r="L11" s="13"/>
      <c r="M11" s="13"/>
      <c r="N11" s="13"/>
      <c r="O11" s="13" t="s">
        <v>202</v>
      </c>
      <c r="P11" s="13"/>
      <c r="Q11" s="13">
        <v>1</v>
      </c>
      <c r="R11" s="13">
        <v>2</v>
      </c>
      <c r="S11" s="13"/>
      <c r="T11" s="13"/>
      <c r="U11" s="13" t="s">
        <v>219</v>
      </c>
      <c r="V11" s="5"/>
      <c r="W11" s="13" t="s">
        <v>203</v>
      </c>
      <c r="X11" s="13">
        <v>1</v>
      </c>
      <c r="Y11" s="13" t="s">
        <v>205</v>
      </c>
      <c r="Z11" s="13"/>
      <c r="AA11" s="13" t="s">
        <v>206</v>
      </c>
      <c r="AB11" s="13"/>
      <c r="AC11" s="13"/>
      <c r="AD11" s="13">
        <v>1</v>
      </c>
      <c r="AE11" s="13">
        <v>1</v>
      </c>
      <c r="AF11" s="15">
        <f t="shared" si="0"/>
        <v>15</v>
      </c>
      <c r="AG11" s="13">
        <v>4</v>
      </c>
      <c r="AH11" s="13"/>
      <c r="AI11" s="13">
        <f>AF11+AG11+AH11</f>
        <v>19</v>
      </c>
      <c r="AJ11" s="13">
        <v>23</v>
      </c>
      <c r="AK11" s="13">
        <f t="shared" si="1"/>
        <v>-4</v>
      </c>
      <c r="AL11" s="13"/>
    </row>
    <row r="12" spans="1:38">
      <c r="A12" s="13">
        <v>8</v>
      </c>
      <c r="B12" s="14" t="s">
        <v>220</v>
      </c>
      <c r="C12" s="14" t="s">
        <v>208</v>
      </c>
      <c r="D12" s="13" t="s">
        <v>14</v>
      </c>
      <c r="E12" s="13">
        <v>5</v>
      </c>
      <c r="F12" s="13"/>
      <c r="G12" s="13"/>
      <c r="H12" s="13"/>
      <c r="I12" s="13"/>
      <c r="J12" s="13"/>
      <c r="K12" s="13">
        <v>4</v>
      </c>
      <c r="L12" s="13"/>
      <c r="M12" s="13"/>
      <c r="N12" s="13"/>
      <c r="O12" s="13" t="s">
        <v>334</v>
      </c>
      <c r="P12" s="13"/>
      <c r="Q12" s="13">
        <v>1</v>
      </c>
      <c r="R12" s="13">
        <v>2</v>
      </c>
      <c r="S12" s="13"/>
      <c r="T12" s="13"/>
      <c r="U12" s="13" t="s">
        <v>219</v>
      </c>
      <c r="V12" s="5"/>
      <c r="W12" s="13" t="s">
        <v>203</v>
      </c>
      <c r="X12" s="13" t="s">
        <v>201</v>
      </c>
      <c r="Y12" s="13" t="s">
        <v>205</v>
      </c>
      <c r="Z12" s="13"/>
      <c r="AA12" s="13" t="s">
        <v>206</v>
      </c>
      <c r="AB12" s="13"/>
      <c r="AC12" s="13"/>
      <c r="AD12" s="13">
        <v>1</v>
      </c>
      <c r="AE12" s="13">
        <v>1</v>
      </c>
      <c r="AF12" s="15">
        <f t="shared" si="0"/>
        <v>14</v>
      </c>
      <c r="AG12" s="13">
        <v>4</v>
      </c>
      <c r="AH12" s="13">
        <v>1</v>
      </c>
      <c r="AI12" s="13">
        <f>AF12+AG12+AH12</f>
        <v>19</v>
      </c>
      <c r="AJ12" s="13">
        <v>23</v>
      </c>
      <c r="AK12" s="13">
        <f t="shared" si="1"/>
        <v>-4</v>
      </c>
      <c r="AL12" s="13"/>
    </row>
    <row r="13" spans="1:38">
      <c r="A13" s="13">
        <v>9</v>
      </c>
      <c r="B13" s="14" t="s">
        <v>221</v>
      </c>
      <c r="C13" s="14"/>
      <c r="D13" s="13" t="s">
        <v>15</v>
      </c>
      <c r="E13" s="13">
        <v>5</v>
      </c>
      <c r="F13" s="13"/>
      <c r="G13" s="13"/>
      <c r="H13" s="13"/>
      <c r="I13" s="13"/>
      <c r="J13" s="13"/>
      <c r="K13" s="13">
        <v>4</v>
      </c>
      <c r="L13" s="13"/>
      <c r="M13" s="13"/>
      <c r="N13" s="13"/>
      <c r="O13" s="13" t="s">
        <v>334</v>
      </c>
      <c r="P13" s="13"/>
      <c r="Q13" s="13">
        <v>1</v>
      </c>
      <c r="R13" s="13">
        <v>2</v>
      </c>
      <c r="S13" s="13"/>
      <c r="T13" s="13"/>
      <c r="U13" s="13" t="s">
        <v>219</v>
      </c>
      <c r="V13" s="13"/>
      <c r="W13" s="13" t="s">
        <v>203</v>
      </c>
      <c r="X13" s="13">
        <v>1</v>
      </c>
      <c r="Y13" s="13" t="s">
        <v>205</v>
      </c>
      <c r="Z13" s="13"/>
      <c r="AA13" s="13" t="s">
        <v>206</v>
      </c>
      <c r="AB13" s="13"/>
      <c r="AC13" s="13"/>
      <c r="AD13" s="13">
        <v>1</v>
      </c>
      <c r="AE13" s="13">
        <v>1</v>
      </c>
      <c r="AF13" s="15">
        <f t="shared" si="0"/>
        <v>15</v>
      </c>
      <c r="AG13" s="13">
        <v>4</v>
      </c>
      <c r="AH13" s="13"/>
      <c r="AI13" s="13">
        <f>AF13+AG13+AH13</f>
        <v>19</v>
      </c>
      <c r="AJ13" s="13">
        <v>23</v>
      </c>
      <c r="AK13" s="13">
        <f t="shared" si="1"/>
        <v>-4</v>
      </c>
      <c r="AL13" s="13"/>
    </row>
    <row r="14" spans="1:38">
      <c r="A14" s="13"/>
      <c r="B14" s="11" t="s">
        <v>222</v>
      </c>
      <c r="C14" s="11"/>
      <c r="D14" s="11">
        <f>SUM(E14:AE14)</f>
        <v>29</v>
      </c>
      <c r="E14" s="12">
        <v>7</v>
      </c>
      <c r="F14" s="12"/>
      <c r="G14" s="11"/>
      <c r="H14" s="11"/>
      <c r="I14" s="11"/>
      <c r="J14" s="11"/>
      <c r="K14" s="12">
        <v>5</v>
      </c>
      <c r="L14" s="12"/>
      <c r="M14" s="12"/>
      <c r="N14" s="12"/>
      <c r="O14" s="12">
        <v>4</v>
      </c>
      <c r="P14" s="17"/>
      <c r="Q14" s="11">
        <v>1</v>
      </c>
      <c r="R14" s="11"/>
      <c r="S14" s="11">
        <v>2</v>
      </c>
      <c r="T14" s="11">
        <v>2</v>
      </c>
      <c r="U14" s="11">
        <v>1</v>
      </c>
      <c r="V14" s="11">
        <v>1</v>
      </c>
      <c r="W14" s="11">
        <v>1</v>
      </c>
      <c r="X14" s="11">
        <v>1</v>
      </c>
      <c r="Y14" s="11">
        <v>1</v>
      </c>
      <c r="Z14" s="11"/>
      <c r="AA14" s="11">
        <v>1</v>
      </c>
      <c r="AB14" s="11"/>
      <c r="AC14" s="11"/>
      <c r="AD14" s="12">
        <v>1</v>
      </c>
      <c r="AE14" s="12">
        <v>1</v>
      </c>
      <c r="AF14" s="15"/>
      <c r="AG14" s="11"/>
      <c r="AH14" s="13"/>
      <c r="AI14" s="13"/>
      <c r="AJ14" s="13"/>
      <c r="AK14" s="13">
        <f t="shared" si="1"/>
        <v>0</v>
      </c>
      <c r="AL14" s="13"/>
    </row>
    <row r="15" spans="1:38">
      <c r="A15" s="13">
        <v>10</v>
      </c>
      <c r="B15" s="14" t="s">
        <v>223</v>
      </c>
      <c r="C15" s="14" t="s">
        <v>224</v>
      </c>
      <c r="D15" s="13" t="s">
        <v>16</v>
      </c>
      <c r="E15" s="13">
        <v>5</v>
      </c>
      <c r="F15" s="13"/>
      <c r="G15" s="13"/>
      <c r="H15" s="13"/>
      <c r="I15" s="13"/>
      <c r="J15" s="13"/>
      <c r="K15" s="13">
        <v>4</v>
      </c>
      <c r="L15" s="13"/>
      <c r="M15" s="13"/>
      <c r="N15" s="13"/>
      <c r="O15" s="13" t="s">
        <v>211</v>
      </c>
      <c r="P15" s="5"/>
      <c r="Q15" s="13" t="s">
        <v>201</v>
      </c>
      <c r="R15" s="13"/>
      <c r="S15" s="13">
        <v>1</v>
      </c>
      <c r="T15" s="13"/>
      <c r="U15" s="13" t="s">
        <v>219</v>
      </c>
      <c r="V15" s="13"/>
      <c r="W15" s="13" t="s">
        <v>203</v>
      </c>
      <c r="X15" s="13" t="s">
        <v>203</v>
      </c>
      <c r="Y15" s="13" t="s">
        <v>225</v>
      </c>
      <c r="Z15" s="13"/>
      <c r="AA15" s="13" t="s">
        <v>206</v>
      </c>
      <c r="AB15" s="13"/>
      <c r="AC15" s="13"/>
      <c r="AD15" s="13" t="s">
        <v>205</v>
      </c>
      <c r="AE15" s="13">
        <v>1</v>
      </c>
      <c r="AF15" s="15">
        <f t="shared" si="0"/>
        <v>11</v>
      </c>
      <c r="AG15" s="13">
        <v>4</v>
      </c>
      <c r="AH15" s="13">
        <v>2</v>
      </c>
      <c r="AI15" s="13">
        <f>AF15+AG15+AH15</f>
        <v>17</v>
      </c>
      <c r="AJ15" s="13">
        <v>23</v>
      </c>
      <c r="AK15" s="13">
        <f t="shared" si="1"/>
        <v>-6</v>
      </c>
      <c r="AL15" s="13"/>
    </row>
    <row r="16" spans="1:38">
      <c r="A16" s="13">
        <v>11</v>
      </c>
      <c r="B16" s="14" t="s">
        <v>226</v>
      </c>
      <c r="C16" s="14"/>
      <c r="D16" s="13" t="s">
        <v>17</v>
      </c>
      <c r="E16" s="13">
        <v>5</v>
      </c>
      <c r="F16" s="13"/>
      <c r="G16" s="13"/>
      <c r="H16" s="13"/>
      <c r="I16" s="13"/>
      <c r="J16" s="13"/>
      <c r="K16" s="13">
        <v>4</v>
      </c>
      <c r="L16" s="13"/>
      <c r="M16" s="13"/>
      <c r="N16" s="13"/>
      <c r="O16" s="13" t="s">
        <v>211</v>
      </c>
      <c r="P16" s="5"/>
      <c r="Q16" s="13" t="s">
        <v>201</v>
      </c>
      <c r="R16" s="13"/>
      <c r="S16" s="13">
        <v>1</v>
      </c>
      <c r="T16" s="13"/>
      <c r="U16" s="13" t="s">
        <v>219</v>
      </c>
      <c r="V16" s="13"/>
      <c r="W16" s="13" t="s">
        <v>203</v>
      </c>
      <c r="X16" s="13" t="s">
        <v>203</v>
      </c>
      <c r="Y16" s="5" t="s">
        <v>205</v>
      </c>
      <c r="Z16" s="13"/>
      <c r="AA16" s="13" t="s">
        <v>206</v>
      </c>
      <c r="AB16" s="13"/>
      <c r="AC16" s="13"/>
      <c r="AD16" s="13">
        <v>1</v>
      </c>
      <c r="AE16" s="13">
        <v>1</v>
      </c>
      <c r="AF16" s="15">
        <f t="shared" si="0"/>
        <v>12</v>
      </c>
      <c r="AG16" s="13">
        <v>4</v>
      </c>
      <c r="AH16" s="13"/>
      <c r="AI16" s="13">
        <f>AF16+AG16+AH16</f>
        <v>16</v>
      </c>
      <c r="AJ16" s="13">
        <v>23</v>
      </c>
      <c r="AK16" s="13">
        <f t="shared" si="1"/>
        <v>-7</v>
      </c>
      <c r="AL16" s="13"/>
    </row>
    <row r="17" spans="1:38">
      <c r="A17" s="13">
        <v>12</v>
      </c>
      <c r="B17" s="16" t="s">
        <v>227</v>
      </c>
      <c r="C17" s="14" t="s">
        <v>208</v>
      </c>
      <c r="D17" s="13" t="s">
        <v>18</v>
      </c>
      <c r="E17" s="13">
        <v>5</v>
      </c>
      <c r="F17" s="13"/>
      <c r="G17" s="13"/>
      <c r="H17" s="13"/>
      <c r="I17" s="13"/>
      <c r="J17" s="13"/>
      <c r="K17" s="13">
        <v>4</v>
      </c>
      <c r="L17" s="13"/>
      <c r="M17" s="13"/>
      <c r="N17" s="13"/>
      <c r="O17" s="13" t="s">
        <v>214</v>
      </c>
      <c r="P17" s="5"/>
      <c r="Q17" s="13" t="s">
        <v>201</v>
      </c>
      <c r="R17" s="13"/>
      <c r="S17" s="13">
        <v>1</v>
      </c>
      <c r="T17" s="13"/>
      <c r="U17" s="13" t="s">
        <v>219</v>
      </c>
      <c r="V17" s="13"/>
      <c r="W17" s="13" t="s">
        <v>203</v>
      </c>
      <c r="X17" s="13" t="s">
        <v>204</v>
      </c>
      <c r="Y17" s="13" t="s">
        <v>225</v>
      </c>
      <c r="Z17" s="13"/>
      <c r="AA17" s="13" t="s">
        <v>206</v>
      </c>
      <c r="AB17" s="13"/>
      <c r="AC17" s="13"/>
      <c r="AD17" s="13">
        <v>1</v>
      </c>
      <c r="AE17" s="13">
        <v>1</v>
      </c>
      <c r="AF17" s="15">
        <f t="shared" si="0"/>
        <v>12</v>
      </c>
      <c r="AG17" s="13">
        <v>4</v>
      </c>
      <c r="AH17" s="13">
        <v>1</v>
      </c>
      <c r="AI17" s="13">
        <f>AF17+AG17+AH17</f>
        <v>17</v>
      </c>
      <c r="AJ17" s="13">
        <v>23</v>
      </c>
      <c r="AK17" s="13">
        <f t="shared" si="1"/>
        <v>-6</v>
      </c>
      <c r="AL17" s="13"/>
    </row>
    <row r="18" spans="1:38">
      <c r="A18" s="13">
        <v>13</v>
      </c>
      <c r="B18" s="14" t="s">
        <v>275</v>
      </c>
      <c r="C18" s="14" t="s">
        <v>228</v>
      </c>
      <c r="D18" s="13" t="s">
        <v>38</v>
      </c>
      <c r="E18" s="13">
        <v>5</v>
      </c>
      <c r="F18" s="13"/>
      <c r="G18" s="13"/>
      <c r="H18" s="13"/>
      <c r="I18" s="13"/>
      <c r="J18" s="13"/>
      <c r="K18" s="13">
        <v>4</v>
      </c>
      <c r="L18" s="13"/>
      <c r="M18" s="13"/>
      <c r="N18" s="13"/>
      <c r="O18" s="13" t="s">
        <v>214</v>
      </c>
      <c r="P18" s="5"/>
      <c r="Q18" s="13" t="s">
        <v>201</v>
      </c>
      <c r="R18" s="13"/>
      <c r="S18" s="13">
        <v>1</v>
      </c>
      <c r="T18" s="13"/>
      <c r="U18" s="13" t="s">
        <v>219</v>
      </c>
      <c r="V18" s="13"/>
      <c r="W18" s="13" t="s">
        <v>203</v>
      </c>
      <c r="X18" s="13" t="s">
        <v>204</v>
      </c>
      <c r="Y18" s="5" t="s">
        <v>205</v>
      </c>
      <c r="Z18" s="13"/>
      <c r="AA18" s="13" t="s">
        <v>206</v>
      </c>
      <c r="AB18" s="13"/>
      <c r="AC18" s="13"/>
      <c r="AD18" s="13">
        <v>1</v>
      </c>
      <c r="AE18" s="13">
        <v>1</v>
      </c>
      <c r="AF18" s="15">
        <f t="shared" si="0"/>
        <v>12</v>
      </c>
      <c r="AG18" s="13">
        <v>4</v>
      </c>
      <c r="AH18" s="13"/>
      <c r="AI18" s="13">
        <f>AF18+AG18+AH18</f>
        <v>16</v>
      </c>
      <c r="AJ18" s="13">
        <v>23</v>
      </c>
      <c r="AK18" s="13">
        <f t="shared" si="1"/>
        <v>-7</v>
      </c>
      <c r="AL18" s="13"/>
    </row>
    <row r="19" spans="1:38">
      <c r="A19" s="13"/>
      <c r="B19" s="11" t="s">
        <v>229</v>
      </c>
      <c r="C19" s="11"/>
      <c r="D19" s="11">
        <v>32</v>
      </c>
      <c r="E19" s="12">
        <v>7</v>
      </c>
      <c r="F19" s="12"/>
      <c r="G19" s="11"/>
      <c r="H19" s="11"/>
      <c r="I19" s="11"/>
      <c r="J19" s="11"/>
      <c r="K19" s="12">
        <v>5</v>
      </c>
      <c r="L19" s="12"/>
      <c r="M19" s="12"/>
      <c r="N19" s="12"/>
      <c r="O19" s="12">
        <v>4</v>
      </c>
      <c r="P19" s="11"/>
      <c r="Q19" s="11">
        <v>1</v>
      </c>
      <c r="R19" s="11"/>
      <c r="S19" s="11">
        <v>2</v>
      </c>
      <c r="T19" s="11">
        <v>2</v>
      </c>
      <c r="U19" s="11">
        <v>1</v>
      </c>
      <c r="V19" s="11">
        <v>1</v>
      </c>
      <c r="W19" s="11">
        <v>1</v>
      </c>
      <c r="X19" s="11">
        <v>1</v>
      </c>
      <c r="Y19" s="11">
        <v>1</v>
      </c>
      <c r="Z19" s="11"/>
      <c r="AA19" s="11">
        <v>1</v>
      </c>
      <c r="AB19" s="11"/>
      <c r="AC19" s="11"/>
      <c r="AD19" s="12">
        <v>1</v>
      </c>
      <c r="AE19" s="12">
        <v>1</v>
      </c>
      <c r="AF19" s="15"/>
      <c r="AG19" s="11"/>
      <c r="AH19" s="13"/>
      <c r="AI19" s="13"/>
      <c r="AJ19" s="13"/>
      <c r="AK19" s="13">
        <f t="shared" si="1"/>
        <v>0</v>
      </c>
      <c r="AL19" s="13"/>
    </row>
    <row r="20" spans="1:38">
      <c r="A20" s="13">
        <v>14</v>
      </c>
      <c r="B20" s="14" t="s">
        <v>230</v>
      </c>
      <c r="C20" s="14" t="s">
        <v>200</v>
      </c>
      <c r="D20" s="13" t="s">
        <v>19</v>
      </c>
      <c r="E20" s="13">
        <v>1</v>
      </c>
      <c r="F20" s="13" t="s">
        <v>231</v>
      </c>
      <c r="G20" s="13"/>
      <c r="H20" s="13"/>
      <c r="I20" s="13"/>
      <c r="J20" s="13" t="s">
        <v>335</v>
      </c>
      <c r="K20" s="13">
        <v>2</v>
      </c>
      <c r="L20" s="13" t="s">
        <v>336</v>
      </c>
      <c r="M20" s="13"/>
      <c r="N20" s="13"/>
      <c r="O20" s="13" t="s">
        <v>211</v>
      </c>
      <c r="P20" s="13"/>
      <c r="Q20" s="13" t="s">
        <v>201</v>
      </c>
      <c r="R20" s="13"/>
      <c r="S20" s="13" t="s">
        <v>204</v>
      </c>
      <c r="T20" s="13" t="s">
        <v>291</v>
      </c>
      <c r="U20" s="13" t="s">
        <v>219</v>
      </c>
      <c r="V20" s="13"/>
      <c r="W20" s="13" t="s">
        <v>203</v>
      </c>
      <c r="X20" s="13" t="s">
        <v>203</v>
      </c>
      <c r="Y20" s="13" t="s">
        <v>225</v>
      </c>
      <c r="Z20" s="13"/>
      <c r="AA20" s="13" t="s">
        <v>206</v>
      </c>
      <c r="AB20" s="13"/>
      <c r="AC20" s="13"/>
      <c r="AD20" s="13" t="s">
        <v>205</v>
      </c>
      <c r="AE20" s="13">
        <v>1</v>
      </c>
      <c r="AF20" s="15">
        <f t="shared" si="0"/>
        <v>4</v>
      </c>
      <c r="AG20" s="13">
        <v>4</v>
      </c>
      <c r="AH20" s="13">
        <v>3</v>
      </c>
      <c r="AI20" s="13">
        <f>AF20+AG20+AH20</f>
        <v>11</v>
      </c>
      <c r="AJ20" s="13">
        <v>23</v>
      </c>
      <c r="AK20" s="13">
        <f t="shared" si="1"/>
        <v>-12</v>
      </c>
      <c r="AL20" s="13"/>
    </row>
    <row r="21" spans="1:38">
      <c r="A21" s="13">
        <v>15</v>
      </c>
      <c r="B21" s="16" t="s">
        <v>232</v>
      </c>
      <c r="C21" s="14"/>
      <c r="D21" s="13" t="s">
        <v>20</v>
      </c>
      <c r="E21" s="13">
        <v>1</v>
      </c>
      <c r="F21" s="13" t="s">
        <v>231</v>
      </c>
      <c r="G21" s="13"/>
      <c r="H21" s="13"/>
      <c r="I21" s="13"/>
      <c r="J21" s="13" t="s">
        <v>337</v>
      </c>
      <c r="K21" s="13">
        <v>2</v>
      </c>
      <c r="L21" s="13" t="s">
        <v>338</v>
      </c>
      <c r="M21" s="13"/>
      <c r="N21" s="13"/>
      <c r="O21" s="13" t="s">
        <v>211</v>
      </c>
      <c r="P21" s="13"/>
      <c r="Q21" s="13" t="s">
        <v>201</v>
      </c>
      <c r="R21" s="13"/>
      <c r="S21" s="13" t="s">
        <v>201</v>
      </c>
      <c r="T21" s="13" t="s">
        <v>291</v>
      </c>
      <c r="U21" s="13" t="s">
        <v>219</v>
      </c>
      <c r="V21" s="13"/>
      <c r="W21" s="13" t="s">
        <v>203</v>
      </c>
      <c r="X21" s="13" t="s">
        <v>203</v>
      </c>
      <c r="Y21" s="13" t="s">
        <v>225</v>
      </c>
      <c r="Z21" s="13"/>
      <c r="AA21" s="13" t="s">
        <v>206</v>
      </c>
      <c r="AB21" s="13"/>
      <c r="AC21" s="13"/>
      <c r="AD21" s="13" t="s">
        <v>205</v>
      </c>
      <c r="AE21" s="13">
        <v>1</v>
      </c>
      <c r="AF21" s="15">
        <f t="shared" si="0"/>
        <v>4</v>
      </c>
      <c r="AG21" s="13">
        <v>4</v>
      </c>
      <c r="AH21" s="13"/>
      <c r="AI21" s="13">
        <f>AF21+AG21+AH21</f>
        <v>8</v>
      </c>
      <c r="AJ21" s="13">
        <v>23</v>
      </c>
      <c r="AK21" s="13">
        <f t="shared" si="1"/>
        <v>-15</v>
      </c>
      <c r="AL21" s="13"/>
    </row>
    <row r="22" spans="1:38">
      <c r="A22" s="13">
        <v>16</v>
      </c>
      <c r="B22" s="14" t="s">
        <v>233</v>
      </c>
      <c r="C22" s="14"/>
      <c r="D22" s="13" t="s">
        <v>21</v>
      </c>
      <c r="E22" s="13">
        <v>1</v>
      </c>
      <c r="F22" s="13" t="s">
        <v>340</v>
      </c>
      <c r="G22" s="13"/>
      <c r="H22" s="13"/>
      <c r="I22" s="13"/>
      <c r="J22" s="13"/>
      <c r="K22" s="13">
        <v>2</v>
      </c>
      <c r="L22" s="13" t="s">
        <v>342</v>
      </c>
      <c r="M22" s="13"/>
      <c r="N22" s="13"/>
      <c r="O22" s="13" t="s">
        <v>202</v>
      </c>
      <c r="P22" s="13"/>
      <c r="Q22" s="13" t="s">
        <v>201</v>
      </c>
      <c r="R22" s="13"/>
      <c r="S22" s="13" t="s">
        <v>291</v>
      </c>
      <c r="T22" s="13" t="s">
        <v>291</v>
      </c>
      <c r="U22" s="13" t="s">
        <v>219</v>
      </c>
      <c r="V22" s="13"/>
      <c r="W22" s="13" t="s">
        <v>203</v>
      </c>
      <c r="X22" s="13" t="s">
        <v>203</v>
      </c>
      <c r="Y22" s="13" t="s">
        <v>225</v>
      </c>
      <c r="Z22" s="13"/>
      <c r="AA22" s="13" t="s">
        <v>206</v>
      </c>
      <c r="AB22" s="13"/>
      <c r="AC22" s="13"/>
      <c r="AD22" s="13" t="s">
        <v>205</v>
      </c>
      <c r="AE22" s="13">
        <v>1</v>
      </c>
      <c r="AF22" s="15">
        <f t="shared" si="0"/>
        <v>4</v>
      </c>
      <c r="AG22" s="13">
        <v>4</v>
      </c>
      <c r="AH22" s="13"/>
      <c r="AI22" s="13">
        <f>AF22+AG22+AH22</f>
        <v>8</v>
      </c>
      <c r="AJ22" s="13">
        <v>23</v>
      </c>
      <c r="AK22" s="13">
        <f t="shared" si="1"/>
        <v>-15</v>
      </c>
      <c r="AL22" s="13"/>
    </row>
    <row r="23" spans="1:38">
      <c r="A23" s="13">
        <v>17</v>
      </c>
      <c r="B23" s="14" t="s">
        <v>234</v>
      </c>
      <c r="C23" s="14"/>
      <c r="D23" s="13" t="s">
        <v>39</v>
      </c>
      <c r="E23" s="13">
        <v>1</v>
      </c>
      <c r="F23" s="13" t="s">
        <v>341</v>
      </c>
      <c r="G23" s="13"/>
      <c r="H23" s="13"/>
      <c r="I23" s="13"/>
      <c r="J23" s="13"/>
      <c r="K23" s="13">
        <v>2</v>
      </c>
      <c r="L23" s="13" t="s">
        <v>343</v>
      </c>
      <c r="M23" s="13"/>
      <c r="N23" s="13"/>
      <c r="O23" s="13" t="s">
        <v>214</v>
      </c>
      <c r="P23" s="13"/>
      <c r="Q23" s="13" t="s">
        <v>201</v>
      </c>
      <c r="R23" s="13"/>
      <c r="S23" s="13" t="s">
        <v>339</v>
      </c>
      <c r="T23" s="13" t="s">
        <v>291</v>
      </c>
      <c r="U23" s="13" t="s">
        <v>219</v>
      </c>
      <c r="V23" s="13"/>
      <c r="W23" s="13" t="s">
        <v>203</v>
      </c>
      <c r="X23" s="13" t="s">
        <v>203</v>
      </c>
      <c r="Y23" s="13" t="s">
        <v>225</v>
      </c>
      <c r="Z23" s="13"/>
      <c r="AA23" s="13" t="s">
        <v>206</v>
      </c>
      <c r="AB23" s="13"/>
      <c r="AC23" s="13"/>
      <c r="AD23" s="13" t="s">
        <v>205</v>
      </c>
      <c r="AE23" s="13">
        <v>1</v>
      </c>
      <c r="AF23" s="15">
        <f t="shared" si="0"/>
        <v>4</v>
      </c>
      <c r="AG23" s="13">
        <v>4</v>
      </c>
      <c r="AH23" s="13"/>
      <c r="AI23" s="13">
        <f>AF23+AG23+AH23</f>
        <v>8</v>
      </c>
      <c r="AJ23" s="13">
        <v>23</v>
      </c>
      <c r="AK23" s="13">
        <f t="shared" si="1"/>
        <v>-15</v>
      </c>
      <c r="AL23" s="13"/>
    </row>
    <row r="24" spans="1:38">
      <c r="A24" s="13">
        <v>18</v>
      </c>
      <c r="B24" s="14" t="s">
        <v>235</v>
      </c>
      <c r="C24" s="14" t="s">
        <v>236</v>
      </c>
      <c r="D24" s="13"/>
      <c r="E24" s="13">
        <f>COUNTIF(E3:E23,"Thu")</f>
        <v>0</v>
      </c>
      <c r="F24" s="13">
        <f>COUNTIF(F3:F23,"Thu")</f>
        <v>0</v>
      </c>
      <c r="G24" s="13"/>
      <c r="H24" s="13"/>
      <c r="I24" s="13"/>
      <c r="J24" s="13"/>
      <c r="K24" s="13">
        <f t="shared" ref="K24:AG24" si="2">COUNTIF(K3:K23,"Thu")</f>
        <v>0</v>
      </c>
      <c r="L24" s="13"/>
      <c r="M24" s="13"/>
      <c r="N24" s="13"/>
      <c r="O24" s="18">
        <v>10</v>
      </c>
      <c r="P24" s="18"/>
      <c r="Q24" s="13">
        <f t="shared" si="2"/>
        <v>0</v>
      </c>
      <c r="R24" s="13">
        <f t="shared" si="2"/>
        <v>0</v>
      </c>
      <c r="S24" s="13">
        <f t="shared" si="2"/>
        <v>0</v>
      </c>
      <c r="T24" s="13">
        <f t="shared" si="2"/>
        <v>0</v>
      </c>
      <c r="U24" s="13">
        <f t="shared" si="2"/>
        <v>0</v>
      </c>
      <c r="V24" s="13">
        <f t="shared" si="2"/>
        <v>0</v>
      </c>
      <c r="W24" s="13">
        <f t="shared" si="2"/>
        <v>0</v>
      </c>
      <c r="X24" s="13">
        <f t="shared" si="2"/>
        <v>0</v>
      </c>
      <c r="Y24" s="13">
        <f t="shared" si="2"/>
        <v>0</v>
      </c>
      <c r="Z24" s="13">
        <f t="shared" si="2"/>
        <v>0</v>
      </c>
      <c r="AA24" s="13">
        <f t="shared" si="2"/>
        <v>0</v>
      </c>
      <c r="AB24" s="13">
        <f>COUNTIF(AB3:AB23,"Thu")</f>
        <v>0</v>
      </c>
      <c r="AC24" s="13">
        <f t="shared" si="2"/>
        <v>0</v>
      </c>
      <c r="AD24" s="13">
        <f t="shared" si="2"/>
        <v>0</v>
      </c>
      <c r="AE24" s="13">
        <f t="shared" si="2"/>
        <v>0</v>
      </c>
      <c r="AF24" s="15">
        <f t="shared" si="0"/>
        <v>10</v>
      </c>
      <c r="AG24" s="13">
        <f t="shared" si="2"/>
        <v>0</v>
      </c>
      <c r="AH24" s="13">
        <v>2</v>
      </c>
      <c r="AI24" s="13">
        <f t="shared" ref="AI24:AI35" si="3">AF24+AG24+AH24</f>
        <v>12</v>
      </c>
      <c r="AJ24" s="13">
        <v>23</v>
      </c>
      <c r="AK24" s="13">
        <f t="shared" si="1"/>
        <v>-11</v>
      </c>
      <c r="AL24" s="13"/>
    </row>
    <row r="25" spans="1:38">
      <c r="A25" s="13">
        <v>19</v>
      </c>
      <c r="B25" s="14" t="s">
        <v>237</v>
      </c>
      <c r="C25" s="14" t="s">
        <v>5</v>
      </c>
      <c r="D25" s="13"/>
      <c r="E25" s="13">
        <f>COUNTIF(E3:E23,"Quyên")</f>
        <v>0</v>
      </c>
      <c r="F25" s="13">
        <f>COUNTIF(F3:F23,"Quyên")</f>
        <v>0</v>
      </c>
      <c r="G25" s="13"/>
      <c r="H25" s="13"/>
      <c r="I25" s="13"/>
      <c r="J25" s="13"/>
      <c r="K25" s="13">
        <f t="shared" ref="K25:AG25" si="4">COUNTIF(K3:K23,"Quyên")</f>
        <v>0</v>
      </c>
      <c r="L25" s="13"/>
      <c r="M25" s="13"/>
      <c r="N25" s="13"/>
      <c r="O25" s="18">
        <v>11</v>
      </c>
      <c r="P25" s="13"/>
      <c r="Q25" s="13">
        <f t="shared" si="4"/>
        <v>0</v>
      </c>
      <c r="R25" s="13">
        <f t="shared" si="4"/>
        <v>0</v>
      </c>
      <c r="S25" s="13">
        <f t="shared" si="4"/>
        <v>0</v>
      </c>
      <c r="T25" s="13">
        <f t="shared" si="4"/>
        <v>0</v>
      </c>
      <c r="U25" s="13">
        <f t="shared" si="4"/>
        <v>0</v>
      </c>
      <c r="V25" s="13">
        <f t="shared" si="4"/>
        <v>0</v>
      </c>
      <c r="W25" s="13">
        <f t="shared" si="4"/>
        <v>0</v>
      </c>
      <c r="X25" s="13">
        <f t="shared" si="4"/>
        <v>0</v>
      </c>
      <c r="Y25" s="13">
        <f t="shared" si="4"/>
        <v>0</v>
      </c>
      <c r="Z25" s="13">
        <f t="shared" si="4"/>
        <v>0</v>
      </c>
      <c r="AA25" s="13">
        <f t="shared" si="4"/>
        <v>0</v>
      </c>
      <c r="AB25" s="13">
        <f>COUNTIF(AB3:AB23,"Quyên")</f>
        <v>0</v>
      </c>
      <c r="AC25" s="13">
        <f t="shared" si="4"/>
        <v>0</v>
      </c>
      <c r="AD25" s="13">
        <f t="shared" si="4"/>
        <v>0</v>
      </c>
      <c r="AE25" s="13">
        <f t="shared" si="4"/>
        <v>0</v>
      </c>
      <c r="AF25" s="15">
        <f t="shared" si="0"/>
        <v>11</v>
      </c>
      <c r="AG25" s="13">
        <f t="shared" si="4"/>
        <v>0</v>
      </c>
      <c r="AH25" s="13"/>
      <c r="AI25" s="13">
        <f t="shared" si="3"/>
        <v>11</v>
      </c>
      <c r="AJ25" s="13">
        <v>23</v>
      </c>
      <c r="AK25" s="13">
        <f t="shared" si="1"/>
        <v>-12</v>
      </c>
      <c r="AL25" s="13"/>
    </row>
    <row r="26" spans="1:38">
      <c r="A26" s="13">
        <v>20</v>
      </c>
      <c r="B26" s="14" t="s">
        <v>238</v>
      </c>
      <c r="C26" s="14" t="s">
        <v>5</v>
      </c>
      <c r="D26" s="13"/>
      <c r="E26" s="13">
        <f>COUNTIF(E3:E23,"Thảo")</f>
        <v>0</v>
      </c>
      <c r="F26" s="13">
        <f>COUNTIF(F3:F23,"Thảo")</f>
        <v>0</v>
      </c>
      <c r="G26" s="13"/>
      <c r="H26" s="13"/>
      <c r="I26" s="13"/>
      <c r="J26" s="13"/>
      <c r="K26" s="13">
        <f t="shared" ref="K26:AG26" si="5">COUNTIF(K3:K23,"Thảo")</f>
        <v>0</v>
      </c>
      <c r="L26" s="13"/>
      <c r="M26" s="13"/>
      <c r="N26" s="13"/>
      <c r="O26" s="18">
        <v>18</v>
      </c>
      <c r="P26" s="18"/>
      <c r="Q26" s="13">
        <f t="shared" si="5"/>
        <v>0</v>
      </c>
      <c r="R26" s="13">
        <f t="shared" si="5"/>
        <v>0</v>
      </c>
      <c r="S26" s="13">
        <f t="shared" si="5"/>
        <v>0</v>
      </c>
      <c r="T26" s="13">
        <f t="shared" si="5"/>
        <v>0</v>
      </c>
      <c r="U26" s="13">
        <f t="shared" si="5"/>
        <v>0</v>
      </c>
      <c r="V26" s="13">
        <f t="shared" si="5"/>
        <v>0</v>
      </c>
      <c r="W26" s="13">
        <f t="shared" si="5"/>
        <v>0</v>
      </c>
      <c r="X26" s="13">
        <f t="shared" si="5"/>
        <v>0</v>
      </c>
      <c r="Y26" s="13">
        <f t="shared" si="5"/>
        <v>0</v>
      </c>
      <c r="Z26" s="13">
        <f t="shared" si="5"/>
        <v>0</v>
      </c>
      <c r="AA26" s="13">
        <f t="shared" si="5"/>
        <v>0</v>
      </c>
      <c r="AB26" s="13">
        <f>COUNTIF(AB3:AB23,"Thảo")</f>
        <v>0</v>
      </c>
      <c r="AC26" s="13">
        <f t="shared" si="5"/>
        <v>0</v>
      </c>
      <c r="AD26" s="13">
        <f t="shared" si="5"/>
        <v>0</v>
      </c>
      <c r="AE26" s="13">
        <f t="shared" si="5"/>
        <v>0</v>
      </c>
      <c r="AF26" s="15">
        <f t="shared" si="0"/>
        <v>18</v>
      </c>
      <c r="AG26" s="13">
        <f t="shared" si="5"/>
        <v>0</v>
      </c>
      <c r="AH26" s="13"/>
      <c r="AI26" s="13">
        <f t="shared" si="3"/>
        <v>18</v>
      </c>
      <c r="AJ26" s="13">
        <v>23</v>
      </c>
      <c r="AK26" s="13">
        <f t="shared" si="1"/>
        <v>-5</v>
      </c>
      <c r="AL26" s="13"/>
    </row>
    <row r="27" spans="1:38">
      <c r="A27" s="13">
        <v>21</v>
      </c>
      <c r="B27" s="14" t="s">
        <v>239</v>
      </c>
      <c r="C27" s="14" t="s">
        <v>36</v>
      </c>
      <c r="D27" s="13"/>
      <c r="E27" s="13">
        <f>COUNTIF(E3:E23,"Uyên")</f>
        <v>0</v>
      </c>
      <c r="F27" s="13">
        <f>COUNTIF(F3:F23,"Uyên")</f>
        <v>0</v>
      </c>
      <c r="G27" s="13"/>
      <c r="H27" s="13"/>
      <c r="I27" s="13"/>
      <c r="J27" s="13"/>
      <c r="K27" s="13">
        <f t="shared" ref="K27:AG27" si="6">COUNTIF(K3:K23,"Uyên")</f>
        <v>0</v>
      </c>
      <c r="L27" s="13"/>
      <c r="M27" s="13"/>
      <c r="N27" s="13"/>
      <c r="O27" s="13">
        <f t="shared" si="6"/>
        <v>0</v>
      </c>
      <c r="P27" s="13"/>
      <c r="Q27" s="13">
        <f t="shared" si="6"/>
        <v>0</v>
      </c>
      <c r="R27" s="13">
        <f t="shared" si="6"/>
        <v>0</v>
      </c>
      <c r="S27" s="13">
        <f t="shared" si="6"/>
        <v>0</v>
      </c>
      <c r="T27" s="13">
        <f t="shared" si="6"/>
        <v>0</v>
      </c>
      <c r="U27" s="18">
        <f t="shared" si="6"/>
        <v>11</v>
      </c>
      <c r="V27" s="18">
        <f t="shared" si="6"/>
        <v>0</v>
      </c>
      <c r="W27" s="13">
        <f t="shared" si="6"/>
        <v>0</v>
      </c>
      <c r="X27" s="13">
        <f t="shared" si="6"/>
        <v>0</v>
      </c>
      <c r="Y27" s="13">
        <f t="shared" si="6"/>
        <v>0</v>
      </c>
      <c r="Z27" s="13">
        <f t="shared" si="6"/>
        <v>0</v>
      </c>
      <c r="AA27" s="13">
        <f t="shared" si="6"/>
        <v>0</v>
      </c>
      <c r="AB27" s="13">
        <f>COUNTIF(AB3:AB23,"Uyên")</f>
        <v>0</v>
      </c>
      <c r="AC27" s="13">
        <f t="shared" si="6"/>
        <v>0</v>
      </c>
      <c r="AD27" s="13">
        <f t="shared" si="6"/>
        <v>0</v>
      </c>
      <c r="AE27" s="13">
        <f t="shared" si="6"/>
        <v>0</v>
      </c>
      <c r="AF27" s="15">
        <f t="shared" si="0"/>
        <v>11</v>
      </c>
      <c r="AG27" s="13">
        <f t="shared" si="6"/>
        <v>0</v>
      </c>
      <c r="AH27" s="13"/>
      <c r="AI27" s="13">
        <f t="shared" si="3"/>
        <v>11</v>
      </c>
      <c r="AJ27" s="13">
        <v>23</v>
      </c>
      <c r="AK27" s="13">
        <f t="shared" si="1"/>
        <v>-12</v>
      </c>
      <c r="AL27" s="13"/>
    </row>
    <row r="28" spans="1:38">
      <c r="A28" s="13">
        <v>22</v>
      </c>
      <c r="B28" s="14" t="s">
        <v>240</v>
      </c>
      <c r="C28" s="14" t="s">
        <v>47</v>
      </c>
      <c r="D28" s="13"/>
      <c r="E28" s="13">
        <f>COUNTIF(E3:E24,"Cường")</f>
        <v>0</v>
      </c>
      <c r="F28" s="13">
        <f>COUNTIF(F3:F24,"Cường")</f>
        <v>0</v>
      </c>
      <c r="G28" s="13"/>
      <c r="H28" s="13"/>
      <c r="I28" s="13"/>
      <c r="J28" s="13"/>
      <c r="K28" s="13">
        <f t="shared" ref="K28:AG28" si="7">COUNTIF(K3:K24,"Cường")</f>
        <v>0</v>
      </c>
      <c r="L28" s="13"/>
      <c r="M28" s="13"/>
      <c r="N28" s="13"/>
      <c r="O28" s="13">
        <f t="shared" si="7"/>
        <v>0</v>
      </c>
      <c r="P28" s="13"/>
      <c r="Q28" s="13">
        <f t="shared" si="7"/>
        <v>0</v>
      </c>
      <c r="R28" s="13">
        <f t="shared" si="7"/>
        <v>0</v>
      </c>
      <c r="S28" s="13">
        <f t="shared" si="7"/>
        <v>0</v>
      </c>
      <c r="T28" s="13">
        <f t="shared" si="7"/>
        <v>0</v>
      </c>
      <c r="U28" s="13">
        <f t="shared" si="7"/>
        <v>0</v>
      </c>
      <c r="V28" s="13">
        <f t="shared" si="7"/>
        <v>0</v>
      </c>
      <c r="W28" s="18">
        <f t="shared" si="7"/>
        <v>17</v>
      </c>
      <c r="X28" s="18">
        <f t="shared" si="7"/>
        <v>6</v>
      </c>
      <c r="Y28" s="13">
        <f t="shared" si="7"/>
        <v>0</v>
      </c>
      <c r="Z28" s="13">
        <f t="shared" si="7"/>
        <v>0</v>
      </c>
      <c r="AA28" s="13">
        <f t="shared" si="7"/>
        <v>0</v>
      </c>
      <c r="AB28" s="13">
        <f>COUNTIF(AB3:AB24,"Cường")</f>
        <v>0</v>
      </c>
      <c r="AC28" s="13">
        <f t="shared" si="7"/>
        <v>0</v>
      </c>
      <c r="AD28" s="13">
        <f t="shared" si="7"/>
        <v>0</v>
      </c>
      <c r="AE28" s="13">
        <f t="shared" si="7"/>
        <v>0</v>
      </c>
      <c r="AF28" s="15">
        <f t="shared" si="0"/>
        <v>23</v>
      </c>
      <c r="AG28" s="13">
        <f t="shared" si="7"/>
        <v>0</v>
      </c>
      <c r="AH28" s="13"/>
      <c r="AI28" s="13">
        <f t="shared" si="3"/>
        <v>23</v>
      </c>
      <c r="AJ28" s="13">
        <v>23</v>
      </c>
      <c r="AK28" s="13">
        <f t="shared" si="1"/>
        <v>0</v>
      </c>
      <c r="AL28" s="13"/>
    </row>
    <row r="29" spans="1:38">
      <c r="A29" s="13">
        <v>23</v>
      </c>
      <c r="B29" s="14" t="s">
        <v>344</v>
      </c>
      <c r="C29" s="14"/>
      <c r="D29" s="13"/>
      <c r="E29" s="13">
        <f>COUNTIF(E3:E23,"Tâm")</f>
        <v>0</v>
      </c>
      <c r="F29" s="13">
        <f>COUNTIF(F3:F23,"Tâm")</f>
        <v>0</v>
      </c>
      <c r="G29" s="18"/>
      <c r="H29" s="13"/>
      <c r="I29" s="13"/>
      <c r="J29" s="13">
        <v>3</v>
      </c>
      <c r="K29" s="13">
        <f t="shared" ref="K29:AG29" si="8">COUNTIF(K3:K23,"Tâm")</f>
        <v>0</v>
      </c>
      <c r="L29" s="13">
        <v>2</v>
      </c>
      <c r="M29" s="18"/>
      <c r="N29" s="18"/>
      <c r="O29" s="13">
        <f t="shared" si="8"/>
        <v>0</v>
      </c>
      <c r="P29" s="13"/>
      <c r="Q29" s="18">
        <f t="shared" si="8"/>
        <v>3</v>
      </c>
      <c r="R29" s="13">
        <f>COUNTIF(R3:R23,"Tâm")*2</f>
        <v>6</v>
      </c>
      <c r="S29" s="13">
        <f t="shared" si="8"/>
        <v>1</v>
      </c>
      <c r="T29" s="13">
        <f t="shared" si="8"/>
        <v>0</v>
      </c>
      <c r="U29" s="13">
        <f t="shared" si="8"/>
        <v>0</v>
      </c>
      <c r="V29" s="18">
        <f t="shared" si="8"/>
        <v>0</v>
      </c>
      <c r="W29" s="13">
        <f t="shared" si="8"/>
        <v>0</v>
      </c>
      <c r="X29" s="18">
        <f t="shared" si="8"/>
        <v>5</v>
      </c>
      <c r="Y29" s="13">
        <f t="shared" si="8"/>
        <v>0</v>
      </c>
      <c r="Z29" s="13">
        <f t="shared" si="8"/>
        <v>0</v>
      </c>
      <c r="AA29" s="13">
        <f t="shared" si="8"/>
        <v>0</v>
      </c>
      <c r="AB29" s="13">
        <f>COUNTIF(AB3:AB23,"Tâm")</f>
        <v>0</v>
      </c>
      <c r="AC29" s="13">
        <f t="shared" si="8"/>
        <v>0</v>
      </c>
      <c r="AD29" s="13">
        <f t="shared" si="8"/>
        <v>0</v>
      </c>
      <c r="AE29" s="13">
        <f t="shared" si="8"/>
        <v>0</v>
      </c>
      <c r="AF29" s="15">
        <f t="shared" si="0"/>
        <v>20</v>
      </c>
      <c r="AG29" s="13">
        <f t="shared" si="8"/>
        <v>0</v>
      </c>
      <c r="AH29" s="13"/>
      <c r="AI29" s="13">
        <f t="shared" si="3"/>
        <v>20</v>
      </c>
      <c r="AJ29" s="13">
        <v>23</v>
      </c>
      <c r="AK29" s="13">
        <f t="shared" si="1"/>
        <v>-3</v>
      </c>
      <c r="AL29" s="13"/>
    </row>
    <row r="30" spans="1:38">
      <c r="A30" s="13">
        <v>24</v>
      </c>
      <c r="B30" s="14" t="s">
        <v>241</v>
      </c>
      <c r="C30" s="14" t="s">
        <v>4</v>
      </c>
      <c r="D30" s="13"/>
      <c r="E30" s="13">
        <f>COUNTIF(E3:E23,"Thùy")</f>
        <v>0</v>
      </c>
      <c r="F30" s="13">
        <f>COUNTIF(F3:F23,"Thùy")</f>
        <v>0</v>
      </c>
      <c r="G30" s="13"/>
      <c r="H30" s="13"/>
      <c r="I30" s="13"/>
      <c r="J30" s="13"/>
      <c r="K30" s="13">
        <f t="shared" ref="K30:AG30" si="9">COUNTIF(K3:K23,"Thùy")</f>
        <v>0</v>
      </c>
      <c r="L30" s="13"/>
      <c r="M30" s="13"/>
      <c r="N30" s="13"/>
      <c r="O30" s="13">
        <f t="shared" si="9"/>
        <v>0</v>
      </c>
      <c r="P30" s="13">
        <f t="shared" si="9"/>
        <v>0</v>
      </c>
      <c r="Q30" s="13">
        <f t="shared" si="9"/>
        <v>0</v>
      </c>
      <c r="R30" s="13">
        <f t="shared" si="9"/>
        <v>0</v>
      </c>
      <c r="S30" s="13">
        <f t="shared" si="9"/>
        <v>0</v>
      </c>
      <c r="T30" s="13">
        <f t="shared" si="9"/>
        <v>0</v>
      </c>
      <c r="U30" s="13">
        <f t="shared" si="9"/>
        <v>0</v>
      </c>
      <c r="V30" s="13">
        <f t="shared" si="9"/>
        <v>0</v>
      </c>
      <c r="W30" s="13">
        <f t="shared" si="9"/>
        <v>0</v>
      </c>
      <c r="X30" s="13">
        <f t="shared" si="9"/>
        <v>0</v>
      </c>
      <c r="Y30" s="13">
        <f t="shared" si="9"/>
        <v>0</v>
      </c>
      <c r="Z30" s="13">
        <f t="shared" si="9"/>
        <v>0</v>
      </c>
      <c r="AA30" s="18">
        <f t="shared" si="9"/>
        <v>17</v>
      </c>
      <c r="AB30" s="18">
        <f>COUNTIF(AB3:AB23,"Thùy")</f>
        <v>3</v>
      </c>
      <c r="AC30" s="13">
        <f t="shared" si="9"/>
        <v>0</v>
      </c>
      <c r="AD30" s="13">
        <f t="shared" si="9"/>
        <v>0</v>
      </c>
      <c r="AE30" s="13">
        <f t="shared" si="9"/>
        <v>0</v>
      </c>
      <c r="AF30" s="15">
        <f t="shared" si="0"/>
        <v>20</v>
      </c>
      <c r="AG30" s="13">
        <f t="shared" si="9"/>
        <v>0</v>
      </c>
      <c r="AH30" s="13"/>
      <c r="AI30" s="13">
        <f t="shared" si="3"/>
        <v>20</v>
      </c>
      <c r="AJ30" s="13">
        <v>23</v>
      </c>
      <c r="AK30" s="13">
        <f t="shared" si="1"/>
        <v>-3</v>
      </c>
      <c r="AL30" s="13"/>
    </row>
    <row r="31" spans="1:38" s="27" customFormat="1">
      <c r="A31" s="5">
        <v>25</v>
      </c>
      <c r="B31" s="16" t="s">
        <v>242</v>
      </c>
      <c r="C31" s="16" t="s">
        <v>243</v>
      </c>
      <c r="D31" s="24"/>
      <c r="E31" s="5">
        <f>COUNTIF(E3:E23,"Tuyến")</f>
        <v>0</v>
      </c>
      <c r="F31" s="5">
        <f>COUNTIF(F3:F23,"Tuyến")</f>
        <v>0</v>
      </c>
      <c r="G31" s="5"/>
      <c r="H31" s="5"/>
      <c r="I31" s="5"/>
      <c r="J31" s="5"/>
      <c r="K31" s="5">
        <f t="shared" ref="K31:AE31" si="10">COUNTIF(K3:K23,"Tuyến")</f>
        <v>0</v>
      </c>
      <c r="L31" s="5"/>
      <c r="M31" s="5"/>
      <c r="N31" s="5"/>
      <c r="O31" s="5">
        <f t="shared" si="10"/>
        <v>0</v>
      </c>
      <c r="P31" s="5">
        <f t="shared" si="10"/>
        <v>0</v>
      </c>
      <c r="Q31" s="5">
        <f t="shared" si="10"/>
        <v>0</v>
      </c>
      <c r="R31" s="5">
        <f t="shared" si="10"/>
        <v>0</v>
      </c>
      <c r="S31" s="5">
        <f t="shared" si="10"/>
        <v>0</v>
      </c>
      <c r="T31" s="5">
        <f t="shared" si="10"/>
        <v>0</v>
      </c>
      <c r="U31" s="5">
        <f t="shared" si="10"/>
        <v>0</v>
      </c>
      <c r="V31" s="5">
        <f t="shared" si="10"/>
        <v>0</v>
      </c>
      <c r="W31" s="5">
        <f t="shared" si="10"/>
        <v>0</v>
      </c>
      <c r="X31" s="5">
        <f t="shared" si="10"/>
        <v>0</v>
      </c>
      <c r="Y31" s="25">
        <f t="shared" si="10"/>
        <v>11</v>
      </c>
      <c r="Z31" s="25">
        <f t="shared" si="10"/>
        <v>0</v>
      </c>
      <c r="AA31" s="5">
        <f t="shared" si="10"/>
        <v>0</v>
      </c>
      <c r="AB31" s="5">
        <f>COUNTIF(AB3:AB23,"Tuyến")</f>
        <v>0</v>
      </c>
      <c r="AC31" s="5">
        <f t="shared" si="10"/>
        <v>0</v>
      </c>
      <c r="AD31" s="25">
        <f t="shared" si="10"/>
        <v>11</v>
      </c>
      <c r="AE31" s="5">
        <f t="shared" si="10"/>
        <v>0</v>
      </c>
      <c r="AF31" s="26">
        <f t="shared" si="0"/>
        <v>22</v>
      </c>
      <c r="AG31" s="5">
        <f>COUNTIF(AG3:AG24,"Tuyến")</f>
        <v>0</v>
      </c>
      <c r="AH31" s="5"/>
      <c r="AI31" s="5">
        <f t="shared" si="3"/>
        <v>22</v>
      </c>
      <c r="AJ31" s="5">
        <v>23</v>
      </c>
      <c r="AK31" s="13">
        <f t="shared" si="1"/>
        <v>-1</v>
      </c>
      <c r="AL31" s="5"/>
    </row>
    <row r="32" spans="1:38">
      <c r="A32" s="13">
        <v>26</v>
      </c>
      <c r="B32" s="14" t="s">
        <v>220</v>
      </c>
      <c r="C32" s="14" t="s">
        <v>244</v>
      </c>
      <c r="D32" s="19"/>
      <c r="E32" s="13">
        <f>COUNTIF(E3:E23,"Thảo-AN")</f>
        <v>0</v>
      </c>
      <c r="F32" s="13">
        <f>COUNTIF(F3:F23,"Thảo-AN")</f>
        <v>0</v>
      </c>
      <c r="G32" s="13"/>
      <c r="H32" s="13"/>
      <c r="I32" s="13"/>
      <c r="J32" s="13"/>
      <c r="K32" s="13">
        <f t="shared" ref="K32:AG32" si="11">COUNTIF(K3:K23,"Thảo-AN")</f>
        <v>0</v>
      </c>
      <c r="L32" s="13"/>
      <c r="M32" s="13"/>
      <c r="N32" s="13"/>
      <c r="O32" s="13">
        <f t="shared" si="11"/>
        <v>0</v>
      </c>
      <c r="P32" s="13">
        <f t="shared" si="11"/>
        <v>0</v>
      </c>
      <c r="Q32" s="13">
        <f t="shared" si="11"/>
        <v>0</v>
      </c>
      <c r="R32" s="13">
        <f t="shared" si="11"/>
        <v>0</v>
      </c>
      <c r="S32" s="13">
        <f t="shared" si="11"/>
        <v>0</v>
      </c>
      <c r="T32" s="13">
        <f t="shared" si="11"/>
        <v>0</v>
      </c>
      <c r="U32" s="13">
        <f t="shared" si="11"/>
        <v>0</v>
      </c>
      <c r="V32" s="13">
        <f t="shared" si="11"/>
        <v>0</v>
      </c>
      <c r="W32" s="13">
        <f t="shared" si="11"/>
        <v>0</v>
      </c>
      <c r="X32" s="13">
        <f t="shared" si="11"/>
        <v>0</v>
      </c>
      <c r="Y32" s="18">
        <f t="shared" si="11"/>
        <v>6</v>
      </c>
      <c r="Z32" s="13">
        <f t="shared" si="11"/>
        <v>0</v>
      </c>
      <c r="AA32" s="13">
        <f t="shared" si="11"/>
        <v>0</v>
      </c>
      <c r="AB32" s="13">
        <f>COUNTIF(AB3:AB23,"Thảo-AN")</f>
        <v>0</v>
      </c>
      <c r="AC32" s="13">
        <f t="shared" si="11"/>
        <v>0</v>
      </c>
      <c r="AD32" s="13">
        <f t="shared" si="11"/>
        <v>0</v>
      </c>
      <c r="AE32" s="13">
        <f t="shared" si="11"/>
        <v>0</v>
      </c>
      <c r="AF32" s="15">
        <f t="shared" si="0"/>
        <v>6</v>
      </c>
      <c r="AG32" s="13">
        <f t="shared" si="11"/>
        <v>0</v>
      </c>
      <c r="AH32" s="13">
        <v>2</v>
      </c>
      <c r="AI32" s="13">
        <f t="shared" si="3"/>
        <v>8</v>
      </c>
      <c r="AJ32" s="13">
        <v>8</v>
      </c>
      <c r="AK32" s="13">
        <f t="shared" si="1"/>
        <v>0</v>
      </c>
      <c r="AL32" s="13"/>
    </row>
    <row r="33" spans="1:38">
      <c r="A33" s="13">
        <v>27</v>
      </c>
      <c r="B33" s="14" t="s">
        <v>245</v>
      </c>
      <c r="C33" s="14"/>
      <c r="D33" s="19"/>
      <c r="E33" s="13">
        <f>COUNTIF(E3:E23,"Diệp")</f>
        <v>0</v>
      </c>
      <c r="F33" s="13">
        <f>COUNTIF(F3:F23,"Diệp")</f>
        <v>0</v>
      </c>
      <c r="G33" s="18"/>
      <c r="H33" s="18"/>
      <c r="I33" s="18"/>
      <c r="J33" s="18">
        <v>3</v>
      </c>
      <c r="K33" s="18">
        <f t="shared" ref="K33:AG33" si="12">COUNTIF(K3:K23,"Diệp")</f>
        <v>0</v>
      </c>
      <c r="L33" s="18">
        <v>2</v>
      </c>
      <c r="M33" s="18"/>
      <c r="N33" s="13"/>
      <c r="O33" s="13">
        <f t="shared" si="12"/>
        <v>0</v>
      </c>
      <c r="P33" s="13">
        <f t="shared" si="12"/>
        <v>0</v>
      </c>
      <c r="Q33" s="18">
        <f t="shared" si="12"/>
        <v>9</v>
      </c>
      <c r="R33" s="18">
        <f>COUNTIF(R3:R23,"Diệp")*2</f>
        <v>4</v>
      </c>
      <c r="S33" s="13">
        <f t="shared" si="12"/>
        <v>1</v>
      </c>
      <c r="T33" s="13">
        <f t="shared" si="12"/>
        <v>0</v>
      </c>
      <c r="U33" s="13">
        <f t="shared" si="12"/>
        <v>0</v>
      </c>
      <c r="V33" s="13">
        <f t="shared" si="12"/>
        <v>0</v>
      </c>
      <c r="W33" s="13">
        <f t="shared" si="12"/>
        <v>0</v>
      </c>
      <c r="X33" s="18">
        <f t="shared" si="12"/>
        <v>1</v>
      </c>
      <c r="Y33" s="13">
        <f t="shared" si="12"/>
        <v>0</v>
      </c>
      <c r="Z33" s="13">
        <f t="shared" si="12"/>
        <v>0</v>
      </c>
      <c r="AA33" s="13">
        <f t="shared" si="12"/>
        <v>0</v>
      </c>
      <c r="AB33" s="13">
        <f>COUNTIF(AB3:AB23,"Diệp")</f>
        <v>0</v>
      </c>
      <c r="AC33" s="13">
        <f t="shared" si="12"/>
        <v>0</v>
      </c>
      <c r="AD33" s="13">
        <f t="shared" si="12"/>
        <v>0</v>
      </c>
      <c r="AE33" s="13">
        <f t="shared" si="12"/>
        <v>0</v>
      </c>
      <c r="AF33" s="15">
        <f t="shared" si="0"/>
        <v>20</v>
      </c>
      <c r="AG33" s="13">
        <f t="shared" si="12"/>
        <v>0</v>
      </c>
      <c r="AH33" s="13"/>
      <c r="AI33" s="13">
        <f t="shared" si="3"/>
        <v>20</v>
      </c>
      <c r="AJ33" s="13">
        <v>23</v>
      </c>
      <c r="AK33" s="13">
        <f t="shared" si="1"/>
        <v>-3</v>
      </c>
      <c r="AL33" s="13"/>
    </row>
    <row r="34" spans="1:38">
      <c r="A34" s="13">
        <v>28</v>
      </c>
      <c r="B34" s="14" t="s">
        <v>246</v>
      </c>
      <c r="C34" s="14" t="s">
        <v>247</v>
      </c>
      <c r="D34" s="19"/>
      <c r="E34" s="13">
        <f>COUNTIF(E4:E24,"Diệp")</f>
        <v>0</v>
      </c>
      <c r="F34" s="13">
        <f>COUNTIF(F3:F23,"Hương")</f>
        <v>2</v>
      </c>
      <c r="G34" s="13"/>
      <c r="H34" s="13"/>
      <c r="I34" s="13"/>
      <c r="J34" s="13"/>
      <c r="K34" s="13">
        <f t="shared" ref="K34:AG34" si="13">COUNTIF(K3:K23,"Hương")</f>
        <v>0</v>
      </c>
      <c r="L34" s="13"/>
      <c r="M34" s="13"/>
      <c r="N34" s="13"/>
      <c r="O34" s="13">
        <f t="shared" si="13"/>
        <v>0</v>
      </c>
      <c r="P34" s="13">
        <f t="shared" si="13"/>
        <v>0</v>
      </c>
      <c r="Q34" s="13">
        <f t="shared" si="13"/>
        <v>0</v>
      </c>
      <c r="R34" s="13">
        <f t="shared" si="13"/>
        <v>0</v>
      </c>
      <c r="S34" s="13">
        <f t="shared" si="13"/>
        <v>0</v>
      </c>
      <c r="T34" s="13">
        <f t="shared" si="13"/>
        <v>0</v>
      </c>
      <c r="U34" s="13">
        <f t="shared" si="13"/>
        <v>0</v>
      </c>
      <c r="V34" s="13">
        <f t="shared" si="13"/>
        <v>0</v>
      </c>
      <c r="W34" s="13">
        <f t="shared" si="13"/>
        <v>0</v>
      </c>
      <c r="X34" s="13">
        <f t="shared" si="13"/>
        <v>0</v>
      </c>
      <c r="Y34" s="13">
        <f t="shared" si="13"/>
        <v>0</v>
      </c>
      <c r="Z34" s="13">
        <f t="shared" si="13"/>
        <v>0</v>
      </c>
      <c r="AA34" s="13">
        <f t="shared" si="13"/>
        <v>0</v>
      </c>
      <c r="AB34" s="13">
        <f>COUNTIF(AB3:AB23,"Hương")</f>
        <v>0</v>
      </c>
      <c r="AC34" s="13">
        <f t="shared" si="13"/>
        <v>0</v>
      </c>
      <c r="AD34" s="13">
        <f t="shared" si="13"/>
        <v>0</v>
      </c>
      <c r="AE34" s="13">
        <f t="shared" si="13"/>
        <v>0</v>
      </c>
      <c r="AF34" s="15">
        <f t="shared" si="0"/>
        <v>2</v>
      </c>
      <c r="AG34" s="13">
        <f t="shared" si="13"/>
        <v>0</v>
      </c>
      <c r="AH34" s="13"/>
      <c r="AI34" s="13">
        <f t="shared" si="3"/>
        <v>2</v>
      </c>
      <c r="AJ34" s="13">
        <v>2</v>
      </c>
      <c r="AK34" s="13">
        <f t="shared" si="1"/>
        <v>0</v>
      </c>
      <c r="AL34" s="13"/>
    </row>
    <row r="35" spans="1:38">
      <c r="A35" s="13">
        <v>29</v>
      </c>
      <c r="B35" s="14" t="s">
        <v>6</v>
      </c>
      <c r="C35" s="14" t="s">
        <v>248</v>
      </c>
      <c r="D35" s="19"/>
      <c r="E35" s="13">
        <v>0</v>
      </c>
      <c r="F35" s="13">
        <v>0</v>
      </c>
      <c r="G35" s="13"/>
      <c r="H35" s="13"/>
      <c r="I35" s="13"/>
      <c r="J35" s="13"/>
      <c r="K35" s="13">
        <v>0</v>
      </c>
      <c r="L35" s="13"/>
      <c r="M35" s="13"/>
      <c r="N35" s="13"/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8">
        <v>4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</v>
      </c>
      <c r="AF35" s="15">
        <f t="shared" si="0"/>
        <v>4</v>
      </c>
      <c r="AG35" s="13">
        <v>0</v>
      </c>
      <c r="AH35" s="13"/>
      <c r="AI35" s="13">
        <f t="shared" si="3"/>
        <v>4</v>
      </c>
      <c r="AJ35" s="13">
        <v>4</v>
      </c>
      <c r="AK35" s="13">
        <f t="shared" si="1"/>
        <v>0</v>
      </c>
      <c r="AL35" s="13"/>
    </row>
    <row r="36" spans="1:38" s="20" customFormat="1">
      <c r="A36" s="15"/>
      <c r="B36" s="15" t="s">
        <v>249</v>
      </c>
      <c r="C36" s="15"/>
      <c r="D36" s="15">
        <f>SUM(D2:D35)</f>
        <v>141</v>
      </c>
      <c r="E36" s="15">
        <f t="shared" ref="E36:AL36" si="14">SUM(E2:E35)</f>
        <v>139</v>
      </c>
      <c r="F36" s="15">
        <f t="shared" si="14"/>
        <v>2</v>
      </c>
      <c r="G36" s="15">
        <f t="shared" si="14"/>
        <v>0</v>
      </c>
      <c r="H36" s="15">
        <f t="shared" si="14"/>
        <v>0</v>
      </c>
      <c r="I36" s="15">
        <f t="shared" si="14"/>
        <v>0</v>
      </c>
      <c r="J36" s="15"/>
      <c r="K36" s="15">
        <f t="shared" si="14"/>
        <v>77</v>
      </c>
      <c r="L36" s="15"/>
      <c r="M36" s="15">
        <f t="shared" si="14"/>
        <v>0</v>
      </c>
      <c r="N36" s="15">
        <f t="shared" si="14"/>
        <v>0</v>
      </c>
      <c r="O36" s="15">
        <f t="shared" si="14"/>
        <v>55</v>
      </c>
      <c r="P36" s="15">
        <f t="shared" si="14"/>
        <v>0</v>
      </c>
      <c r="Q36" s="15">
        <f t="shared" si="14"/>
        <v>22</v>
      </c>
      <c r="R36" s="15">
        <f t="shared" si="14"/>
        <v>24</v>
      </c>
      <c r="S36" s="15">
        <f t="shared" si="14"/>
        <v>10</v>
      </c>
      <c r="T36" s="15">
        <f t="shared" si="14"/>
        <v>8</v>
      </c>
      <c r="U36" s="15">
        <f t="shared" si="14"/>
        <v>14</v>
      </c>
      <c r="V36" s="15">
        <f t="shared" si="14"/>
        <v>3</v>
      </c>
      <c r="W36" s="15">
        <f t="shared" si="14"/>
        <v>22</v>
      </c>
      <c r="X36" s="15">
        <f t="shared" si="14"/>
        <v>22</v>
      </c>
      <c r="Y36" s="15">
        <f t="shared" si="14"/>
        <v>22</v>
      </c>
      <c r="Z36" s="15">
        <f t="shared" si="14"/>
        <v>0</v>
      </c>
      <c r="AA36" s="15">
        <f t="shared" si="14"/>
        <v>22</v>
      </c>
      <c r="AB36" s="15">
        <f t="shared" si="14"/>
        <v>4</v>
      </c>
      <c r="AC36" s="15">
        <f t="shared" si="14"/>
        <v>0</v>
      </c>
      <c r="AD36" s="15">
        <f t="shared" si="14"/>
        <v>22</v>
      </c>
      <c r="AE36" s="15">
        <f t="shared" si="14"/>
        <v>22</v>
      </c>
      <c r="AF36" s="15">
        <f t="shared" si="14"/>
        <v>362</v>
      </c>
      <c r="AG36" s="15">
        <f t="shared" si="14"/>
        <v>68</v>
      </c>
      <c r="AH36" s="15">
        <f t="shared" si="14"/>
        <v>22</v>
      </c>
      <c r="AI36" s="15">
        <f t="shared" si="14"/>
        <v>452</v>
      </c>
      <c r="AJ36" s="15">
        <f t="shared" si="14"/>
        <v>612</v>
      </c>
      <c r="AK36" s="15">
        <f t="shared" si="14"/>
        <v>-160</v>
      </c>
      <c r="AL36" s="15">
        <f t="shared" si="14"/>
        <v>0</v>
      </c>
    </row>
  </sheetData>
  <mergeCells count="2">
    <mergeCell ref="E1:F1"/>
    <mergeCell ref="K1:L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1"/>
  <sheetViews>
    <sheetView tabSelected="1" zoomScale="59" zoomScaleNormal="59" workbookViewId="0">
      <pane xSplit="2" ySplit="4" topLeftCell="C13" activePane="bottomRight" state="frozen"/>
      <selection pane="topRight" activeCell="C1" sqref="C1"/>
      <selection pane="bottomLeft" activeCell="A5" sqref="A5"/>
      <selection pane="bottomRight" activeCell="N51" sqref="N51"/>
    </sheetView>
  </sheetViews>
  <sheetFormatPr defaultColWidth="14.44140625" defaultRowHeight="15.6"/>
  <cols>
    <col min="1" max="1" width="8.21875" style="32" bestFit="1" customWidth="1"/>
    <col min="2" max="2" width="7.109375" style="32" bestFit="1" customWidth="1"/>
    <col min="3" max="3" width="18.33203125" style="32" bestFit="1" customWidth="1"/>
    <col min="4" max="4" width="15.88671875" style="32" customWidth="1"/>
    <col min="5" max="5" width="17.21875" style="32" customWidth="1"/>
    <col min="6" max="6" width="15" style="32" customWidth="1"/>
    <col min="7" max="8" width="15.33203125" style="32" customWidth="1"/>
    <col min="9" max="9" width="15" style="32" customWidth="1"/>
    <col min="10" max="10" width="15.88671875" style="32" customWidth="1"/>
    <col min="11" max="11" width="16.44140625" style="32" customWidth="1"/>
    <col min="12" max="12" width="15.5546875" style="32" customWidth="1"/>
    <col min="13" max="13" width="15.88671875" style="32" customWidth="1"/>
    <col min="14" max="14" width="17.21875" style="32" customWidth="1"/>
    <col min="15" max="15" width="16.88671875" style="32" customWidth="1"/>
    <col min="16" max="16" width="14.44140625" style="32" customWidth="1"/>
    <col min="17" max="17" width="14.6640625" style="32" customWidth="1"/>
    <col min="18" max="18" width="14.88671875" style="32" customWidth="1"/>
    <col min="19" max="19" width="15" style="32" customWidth="1"/>
    <col min="20" max="20" width="5" style="32" bestFit="1" customWidth="1"/>
    <col min="21" max="24" width="1.44140625" style="32" bestFit="1" customWidth="1"/>
    <col min="25" max="25" width="14.44140625" style="32"/>
    <col min="26" max="26" width="1.44140625" style="32" bestFit="1" customWidth="1"/>
    <col min="27" max="16384" width="14.44140625" style="32"/>
  </cols>
  <sheetData>
    <row r="1" spans="1:22" s="31" customFormat="1" ht="15.75" customHeight="1">
      <c r="A1" s="138" t="s">
        <v>271</v>
      </c>
      <c r="B1" s="139"/>
      <c r="C1" s="139"/>
      <c r="D1" s="140"/>
      <c r="E1" s="46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2" s="31" customFormat="1" ht="15.75" customHeight="1">
      <c r="A2" s="138" t="s">
        <v>175</v>
      </c>
      <c r="B2" s="139"/>
      <c r="C2" s="139"/>
      <c r="D2" s="139"/>
      <c r="E2" s="141"/>
      <c r="F2" s="139"/>
      <c r="G2" s="139"/>
      <c r="H2" s="141"/>
      <c r="I2" s="139"/>
      <c r="J2" s="139"/>
      <c r="K2" s="139"/>
      <c r="L2" s="139"/>
      <c r="M2" s="139"/>
      <c r="N2" s="139"/>
      <c r="O2" s="141"/>
      <c r="P2" s="139"/>
      <c r="Q2" s="139"/>
      <c r="R2" s="141"/>
      <c r="S2" s="140"/>
    </row>
    <row r="3" spans="1:22" s="31" customFormat="1" ht="15.75" customHeight="1">
      <c r="A3" s="142" t="s">
        <v>299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</row>
    <row r="4" spans="1:22" ht="16.2" thickBot="1">
      <c r="A4" s="105" t="s">
        <v>8</v>
      </c>
      <c r="B4" s="105" t="s">
        <v>270</v>
      </c>
      <c r="C4" s="105" t="s">
        <v>253</v>
      </c>
      <c r="D4" s="105" t="s">
        <v>252</v>
      </c>
      <c r="E4" s="105" t="s">
        <v>251</v>
      </c>
      <c r="F4" s="105" t="s">
        <v>250</v>
      </c>
      <c r="G4" s="105" t="s">
        <v>265</v>
      </c>
      <c r="H4" s="105" t="s">
        <v>254</v>
      </c>
      <c r="I4" s="105" t="s">
        <v>255</v>
      </c>
      <c r="J4" s="105" t="s">
        <v>256</v>
      </c>
      <c r="K4" s="105" t="s">
        <v>257</v>
      </c>
      <c r="L4" s="105" t="s">
        <v>258</v>
      </c>
      <c r="M4" s="105" t="s">
        <v>259</v>
      </c>
      <c r="N4" s="105" t="s">
        <v>260</v>
      </c>
      <c r="O4" s="105" t="s">
        <v>276</v>
      </c>
      <c r="P4" s="105" t="s">
        <v>261</v>
      </c>
      <c r="Q4" s="105" t="s">
        <v>262</v>
      </c>
      <c r="R4" s="105" t="s">
        <v>263</v>
      </c>
      <c r="S4" s="105" t="s">
        <v>264</v>
      </c>
    </row>
    <row r="5" spans="1:22" ht="27" customHeight="1">
      <c r="A5" s="133" t="s">
        <v>22</v>
      </c>
      <c r="B5" s="47" t="s">
        <v>23</v>
      </c>
      <c r="C5" s="49" t="s">
        <v>45</v>
      </c>
      <c r="D5" s="48" t="s">
        <v>2</v>
      </c>
      <c r="E5" s="51" t="s">
        <v>43</v>
      </c>
      <c r="F5" s="55" t="s">
        <v>59</v>
      </c>
      <c r="G5" s="81" t="s">
        <v>43</v>
      </c>
      <c r="H5" s="81" t="s">
        <v>43</v>
      </c>
      <c r="I5" s="81" t="s">
        <v>43</v>
      </c>
      <c r="J5" s="81" t="s">
        <v>43</v>
      </c>
      <c r="K5" s="49" t="s">
        <v>300</v>
      </c>
      <c r="L5" s="81" t="s">
        <v>43</v>
      </c>
      <c r="M5" s="81" t="s">
        <v>43</v>
      </c>
      <c r="N5" s="81" t="s">
        <v>43</v>
      </c>
      <c r="O5" s="81" t="s">
        <v>43</v>
      </c>
      <c r="P5" s="98" t="s">
        <v>294</v>
      </c>
      <c r="Q5" s="98" t="s">
        <v>294</v>
      </c>
      <c r="R5" s="98" t="s">
        <v>294</v>
      </c>
      <c r="S5" s="98" t="s">
        <v>294</v>
      </c>
    </row>
    <row r="6" spans="1:22" ht="27" customHeight="1">
      <c r="A6" s="134"/>
      <c r="B6" s="33" t="s">
        <v>24</v>
      </c>
      <c r="C6" s="3" t="s">
        <v>1</v>
      </c>
      <c r="D6" s="7" t="s">
        <v>49</v>
      </c>
      <c r="E6" s="4" t="s">
        <v>1</v>
      </c>
      <c r="F6" s="4" t="s">
        <v>43</v>
      </c>
      <c r="G6" s="29" t="s">
        <v>69</v>
      </c>
      <c r="H6" s="28" t="s">
        <v>74</v>
      </c>
      <c r="I6" s="4" t="s">
        <v>1</v>
      </c>
      <c r="J6" s="4" t="s">
        <v>1</v>
      </c>
      <c r="K6" s="4" t="s">
        <v>43</v>
      </c>
      <c r="L6" s="29" t="s">
        <v>301</v>
      </c>
      <c r="M6" s="8" t="s">
        <v>91</v>
      </c>
      <c r="N6" s="4" t="s">
        <v>1</v>
      </c>
      <c r="O6" s="4" t="s">
        <v>1</v>
      </c>
      <c r="P6" s="99" t="s">
        <v>295</v>
      </c>
      <c r="Q6" s="99" t="s">
        <v>295</v>
      </c>
      <c r="R6" s="99" t="s">
        <v>295</v>
      </c>
      <c r="S6" s="99" t="s">
        <v>295</v>
      </c>
    </row>
    <row r="7" spans="1:22" ht="27" customHeight="1">
      <c r="A7" s="134"/>
      <c r="B7" s="33" t="s">
        <v>25</v>
      </c>
      <c r="C7" s="3" t="s">
        <v>1</v>
      </c>
      <c r="D7" s="3" t="s">
        <v>1</v>
      </c>
      <c r="E7" s="4" t="s">
        <v>1</v>
      </c>
      <c r="F7" s="4" t="s">
        <v>1</v>
      </c>
      <c r="G7" s="28" t="s">
        <v>66</v>
      </c>
      <c r="H7" s="4" t="s">
        <v>1</v>
      </c>
      <c r="I7" s="38" t="s">
        <v>76</v>
      </c>
      <c r="J7" s="4" t="s">
        <v>1</v>
      </c>
      <c r="K7" s="4" t="s">
        <v>1</v>
      </c>
      <c r="L7" s="8" t="s">
        <v>85</v>
      </c>
      <c r="M7" s="29" t="s">
        <v>302</v>
      </c>
      <c r="N7" s="29" t="s">
        <v>96</v>
      </c>
      <c r="O7" s="40" t="s">
        <v>1</v>
      </c>
      <c r="P7" s="99" t="s">
        <v>295</v>
      </c>
      <c r="Q7" s="99" t="s">
        <v>295</v>
      </c>
      <c r="R7" s="99" t="s">
        <v>295</v>
      </c>
      <c r="S7" s="99" t="s">
        <v>295</v>
      </c>
      <c r="V7" s="32" t="s">
        <v>0</v>
      </c>
    </row>
    <row r="8" spans="1:22" ht="27" customHeight="1" thickBot="1">
      <c r="A8" s="135"/>
      <c r="B8" s="58" t="s">
        <v>26</v>
      </c>
      <c r="C8" s="77" t="s">
        <v>43</v>
      </c>
      <c r="D8" s="77" t="s">
        <v>1</v>
      </c>
      <c r="E8" s="66" t="s">
        <v>54</v>
      </c>
      <c r="F8" s="63" t="s">
        <v>62</v>
      </c>
      <c r="G8" s="70" t="s">
        <v>1</v>
      </c>
      <c r="H8" s="70" t="s">
        <v>1</v>
      </c>
      <c r="I8" s="70" t="s">
        <v>1</v>
      </c>
      <c r="J8" s="64" t="s">
        <v>78</v>
      </c>
      <c r="K8" s="70" t="s">
        <v>1</v>
      </c>
      <c r="L8" s="70" t="s">
        <v>1</v>
      </c>
      <c r="M8" s="61" t="s">
        <v>302</v>
      </c>
      <c r="N8" s="60" t="s">
        <v>1</v>
      </c>
      <c r="O8" s="61" t="s">
        <v>99</v>
      </c>
      <c r="P8" s="106" t="s">
        <v>278</v>
      </c>
      <c r="Q8" s="106" t="s">
        <v>278</v>
      </c>
      <c r="R8" s="106" t="s">
        <v>278</v>
      </c>
      <c r="S8" s="106" t="s">
        <v>278</v>
      </c>
    </row>
    <row r="9" spans="1:22" ht="27" customHeight="1">
      <c r="A9" s="133" t="s">
        <v>28</v>
      </c>
      <c r="B9" s="47" t="s">
        <v>23</v>
      </c>
      <c r="C9" s="75" t="s">
        <v>41</v>
      </c>
      <c r="D9" s="76" t="s">
        <v>48</v>
      </c>
      <c r="E9" s="51" t="s">
        <v>1</v>
      </c>
      <c r="F9" s="54" t="s">
        <v>55</v>
      </c>
      <c r="G9" s="57" t="s">
        <v>63</v>
      </c>
      <c r="H9" s="52" t="s">
        <v>70</v>
      </c>
      <c r="I9" s="49" t="s">
        <v>76</v>
      </c>
      <c r="J9" s="51" t="s">
        <v>43</v>
      </c>
      <c r="K9" s="51" t="s">
        <v>43</v>
      </c>
      <c r="L9" s="67" t="s">
        <v>86</v>
      </c>
      <c r="M9" s="51" t="s">
        <v>43</v>
      </c>
      <c r="N9" s="51" t="s">
        <v>43</v>
      </c>
      <c r="O9" s="51" t="s">
        <v>43</v>
      </c>
      <c r="P9" s="100" t="s">
        <v>296</v>
      </c>
      <c r="Q9" s="100" t="s">
        <v>296</v>
      </c>
      <c r="R9" s="100" t="s">
        <v>296</v>
      </c>
      <c r="S9" s="100" t="s">
        <v>296</v>
      </c>
    </row>
    <row r="10" spans="1:22" ht="27" customHeight="1">
      <c r="A10" s="134"/>
      <c r="B10" s="33" t="s">
        <v>24</v>
      </c>
      <c r="C10" s="6" t="s">
        <v>42</v>
      </c>
      <c r="D10" s="3" t="s">
        <v>1</v>
      </c>
      <c r="E10" s="3" t="s">
        <v>1</v>
      </c>
      <c r="F10" s="22" t="s">
        <v>56</v>
      </c>
      <c r="G10" s="28" t="s">
        <v>64</v>
      </c>
      <c r="H10" s="35" t="s">
        <v>71</v>
      </c>
      <c r="I10" s="40" t="s">
        <v>43</v>
      </c>
      <c r="J10" s="38" t="s">
        <v>78</v>
      </c>
      <c r="K10" s="40" t="s">
        <v>1</v>
      </c>
      <c r="L10" s="36" t="s">
        <v>87</v>
      </c>
      <c r="M10" s="40" t="s">
        <v>1</v>
      </c>
      <c r="N10" s="23" t="s">
        <v>94</v>
      </c>
      <c r="O10" s="40" t="s">
        <v>1</v>
      </c>
      <c r="P10" s="99" t="s">
        <v>297</v>
      </c>
      <c r="Q10" s="99" t="s">
        <v>297</v>
      </c>
      <c r="R10" s="99" t="s">
        <v>297</v>
      </c>
      <c r="S10" s="99" t="s">
        <v>297</v>
      </c>
      <c r="V10" s="32" t="s">
        <v>0</v>
      </c>
    </row>
    <row r="11" spans="1:22" ht="27" customHeight="1">
      <c r="A11" s="134"/>
      <c r="B11" s="33" t="s">
        <v>25</v>
      </c>
      <c r="C11" s="3" t="s">
        <v>1</v>
      </c>
      <c r="D11" s="3" t="s">
        <v>1</v>
      </c>
      <c r="E11" s="37" t="s">
        <v>52</v>
      </c>
      <c r="F11" s="35" t="s">
        <v>57</v>
      </c>
      <c r="G11" s="22" t="s">
        <v>65</v>
      </c>
      <c r="H11" s="21" t="s">
        <v>72</v>
      </c>
      <c r="I11" s="40" t="s">
        <v>1</v>
      </c>
      <c r="J11" s="40" t="s">
        <v>1</v>
      </c>
      <c r="K11" s="38" t="s">
        <v>300</v>
      </c>
      <c r="L11" s="40" t="s">
        <v>43</v>
      </c>
      <c r="M11" s="4" t="s">
        <v>1</v>
      </c>
      <c r="N11" s="40" t="s">
        <v>1</v>
      </c>
      <c r="O11" s="23" t="s">
        <v>97</v>
      </c>
      <c r="P11" s="101" t="s">
        <v>298</v>
      </c>
      <c r="Q11" s="101" t="s">
        <v>298</v>
      </c>
      <c r="R11" s="101" t="s">
        <v>298</v>
      </c>
      <c r="S11" s="101" t="s">
        <v>298</v>
      </c>
    </row>
    <row r="12" spans="1:22" ht="27" customHeight="1" thickBot="1">
      <c r="A12" s="135"/>
      <c r="B12" s="58" t="s">
        <v>26</v>
      </c>
      <c r="C12" s="77" t="s">
        <v>1</v>
      </c>
      <c r="D12" s="77" t="s">
        <v>43</v>
      </c>
      <c r="E12" s="59" t="s">
        <v>50</v>
      </c>
      <c r="F12" s="62" t="s">
        <v>58</v>
      </c>
      <c r="G12" s="60" t="s">
        <v>43</v>
      </c>
      <c r="H12" s="63" t="s">
        <v>73</v>
      </c>
      <c r="I12" s="60" t="s">
        <v>27</v>
      </c>
      <c r="J12" s="60" t="s">
        <v>27</v>
      </c>
      <c r="K12" s="60" t="s">
        <v>2</v>
      </c>
      <c r="L12" s="60" t="s">
        <v>1</v>
      </c>
      <c r="M12" s="72" t="s">
        <v>92</v>
      </c>
      <c r="N12" s="32" t="s">
        <v>29</v>
      </c>
      <c r="O12" s="65" t="s">
        <v>98</v>
      </c>
      <c r="P12" s="80"/>
      <c r="Q12" s="80"/>
      <c r="R12" s="80"/>
      <c r="S12" s="80"/>
      <c r="U12" s="32" t="s">
        <v>0</v>
      </c>
    </row>
    <row r="13" spans="1:22" ht="27" customHeight="1">
      <c r="A13" s="133" t="s">
        <v>30</v>
      </c>
      <c r="B13" s="47" t="s">
        <v>23</v>
      </c>
      <c r="C13" s="83" t="s">
        <v>277</v>
      </c>
      <c r="D13" s="83" t="s">
        <v>277</v>
      </c>
      <c r="E13" s="83" t="s">
        <v>277</v>
      </c>
      <c r="F13" s="83" t="s">
        <v>277</v>
      </c>
      <c r="G13" s="83" t="s">
        <v>277</v>
      </c>
      <c r="H13" s="83" t="s">
        <v>277</v>
      </c>
      <c r="I13" s="84" t="s">
        <v>278</v>
      </c>
      <c r="J13" s="84" t="s">
        <v>278</v>
      </c>
      <c r="K13" s="84" t="s">
        <v>278</v>
      </c>
      <c r="L13" s="83" t="s">
        <v>277</v>
      </c>
      <c r="M13" s="83" t="s">
        <v>277</v>
      </c>
      <c r="N13" s="83" t="s">
        <v>277</v>
      </c>
      <c r="O13" s="83" t="s">
        <v>277</v>
      </c>
      <c r="P13" s="67" t="s">
        <v>102</v>
      </c>
      <c r="Q13" s="68" t="s">
        <v>111</v>
      </c>
      <c r="R13" s="57" t="s">
        <v>112</v>
      </c>
      <c r="S13" s="53" t="s">
        <v>117</v>
      </c>
      <c r="U13" s="32" t="s">
        <v>0</v>
      </c>
    </row>
    <row r="14" spans="1:22" ht="27" customHeight="1">
      <c r="A14" s="134"/>
      <c r="B14" s="33" t="s">
        <v>24</v>
      </c>
      <c r="C14" s="85" t="s">
        <v>279</v>
      </c>
      <c r="D14" s="85" t="s">
        <v>279</v>
      </c>
      <c r="E14" s="85" t="s">
        <v>279</v>
      </c>
      <c r="F14" s="85" t="s">
        <v>279</v>
      </c>
      <c r="G14" s="85" t="s">
        <v>279</v>
      </c>
      <c r="H14" s="85" t="s">
        <v>279</v>
      </c>
      <c r="I14" s="86" t="s">
        <v>277</v>
      </c>
      <c r="J14" s="86" t="s">
        <v>277</v>
      </c>
      <c r="K14" s="86" t="s">
        <v>277</v>
      </c>
      <c r="L14" s="87" t="s">
        <v>280</v>
      </c>
      <c r="M14" s="87" t="s">
        <v>280</v>
      </c>
      <c r="N14" s="87" t="s">
        <v>280</v>
      </c>
      <c r="O14" s="87" t="s">
        <v>280</v>
      </c>
      <c r="P14" s="44" t="s">
        <v>103</v>
      </c>
      <c r="Q14" s="23" t="s">
        <v>110</v>
      </c>
      <c r="R14" s="21" t="s">
        <v>114</v>
      </c>
      <c r="S14" s="35" t="s">
        <v>119</v>
      </c>
      <c r="T14" s="1" t="s">
        <v>0</v>
      </c>
    </row>
    <row r="15" spans="1:22" ht="27" customHeight="1">
      <c r="A15" s="134"/>
      <c r="B15" s="33" t="s">
        <v>25</v>
      </c>
      <c r="C15" s="88" t="s">
        <v>281</v>
      </c>
      <c r="D15" s="88" t="s">
        <v>281</v>
      </c>
      <c r="E15" s="88" t="s">
        <v>281</v>
      </c>
      <c r="F15" s="88" t="s">
        <v>281</v>
      </c>
      <c r="G15" s="88" t="s">
        <v>281</v>
      </c>
      <c r="H15" s="88" t="s">
        <v>281</v>
      </c>
      <c r="I15" s="85" t="s">
        <v>279</v>
      </c>
      <c r="J15" s="85" t="s">
        <v>279</v>
      </c>
      <c r="K15" s="85" t="s">
        <v>279</v>
      </c>
      <c r="L15" s="88" t="s">
        <v>281</v>
      </c>
      <c r="M15" s="88" t="s">
        <v>281</v>
      </c>
      <c r="N15" s="88" t="s">
        <v>281</v>
      </c>
      <c r="O15" s="88" t="s">
        <v>281</v>
      </c>
      <c r="P15" s="35" t="s">
        <v>100</v>
      </c>
      <c r="Q15" s="21" t="s">
        <v>109</v>
      </c>
      <c r="R15" s="23" t="s">
        <v>115</v>
      </c>
      <c r="S15" s="79" t="s">
        <v>174</v>
      </c>
    </row>
    <row r="16" spans="1:22" ht="27" customHeight="1" thickBot="1">
      <c r="A16" s="135"/>
      <c r="B16" s="58" t="s">
        <v>26</v>
      </c>
      <c r="C16" s="89"/>
      <c r="D16" s="89"/>
      <c r="E16" s="89"/>
      <c r="F16" s="90" t="s">
        <v>281</v>
      </c>
      <c r="G16" s="90" t="s">
        <v>281</v>
      </c>
      <c r="H16" s="90" t="s">
        <v>281</v>
      </c>
      <c r="I16" s="89"/>
      <c r="J16" s="89"/>
      <c r="K16" s="89"/>
      <c r="L16" s="90" t="s">
        <v>281</v>
      </c>
      <c r="M16" s="90" t="s">
        <v>281</v>
      </c>
      <c r="N16" s="90" t="s">
        <v>281</v>
      </c>
      <c r="O16" s="90" t="s">
        <v>281</v>
      </c>
      <c r="P16" s="62" t="s">
        <v>104</v>
      </c>
      <c r="Q16" s="65" t="s">
        <v>107</v>
      </c>
      <c r="R16" s="107" t="s">
        <v>116</v>
      </c>
      <c r="S16" s="72" t="s">
        <v>118</v>
      </c>
      <c r="V16" s="32" t="s">
        <v>0</v>
      </c>
    </row>
    <row r="17" spans="1:24" ht="27" customHeight="1">
      <c r="A17" s="133" t="s">
        <v>32</v>
      </c>
      <c r="B17" s="47" t="s">
        <v>23</v>
      </c>
      <c r="C17" s="108"/>
      <c r="D17" s="108"/>
      <c r="E17" s="108"/>
      <c r="F17" s="91"/>
      <c r="G17" s="91"/>
      <c r="H17" s="91"/>
      <c r="I17" s="92" t="s">
        <v>281</v>
      </c>
      <c r="J17" s="92" t="s">
        <v>281</v>
      </c>
      <c r="K17" s="92" t="s">
        <v>281</v>
      </c>
      <c r="L17" s="84" t="s">
        <v>278</v>
      </c>
      <c r="M17" s="84" t="s">
        <v>278</v>
      </c>
      <c r="N17" s="84" t="s">
        <v>278</v>
      </c>
      <c r="O17" s="84" t="s">
        <v>278</v>
      </c>
      <c r="P17" s="57" t="s">
        <v>100</v>
      </c>
      <c r="Q17" s="4" t="s">
        <v>345</v>
      </c>
      <c r="R17" s="50" t="s">
        <v>105</v>
      </c>
      <c r="S17" s="54" t="s">
        <v>113</v>
      </c>
    </row>
    <row r="18" spans="1:24" ht="27" customHeight="1">
      <c r="A18" s="136"/>
      <c r="B18" s="33" t="s">
        <v>24</v>
      </c>
      <c r="C18" s="95"/>
      <c r="D18" s="95"/>
      <c r="E18" s="43"/>
      <c r="F18" s="93"/>
      <c r="G18" s="43"/>
      <c r="H18" s="93"/>
      <c r="I18" s="88" t="s">
        <v>281</v>
      </c>
      <c r="J18" s="88" t="s">
        <v>281</v>
      </c>
      <c r="K18" s="88" t="s">
        <v>281</v>
      </c>
      <c r="L18" s="94" t="s">
        <v>282</v>
      </c>
      <c r="M18" s="94" t="s">
        <v>282</v>
      </c>
      <c r="N18" s="94" t="s">
        <v>282</v>
      </c>
      <c r="O18" s="94" t="s">
        <v>282</v>
      </c>
      <c r="P18" s="4" t="s">
        <v>345</v>
      </c>
      <c r="Q18" s="35" t="s">
        <v>107</v>
      </c>
      <c r="R18" s="28" t="s">
        <v>113</v>
      </c>
      <c r="S18" s="36" t="s">
        <v>105</v>
      </c>
    </row>
    <row r="19" spans="1:24" ht="27" customHeight="1">
      <c r="A19" s="136"/>
      <c r="B19" s="33" t="s">
        <v>25</v>
      </c>
      <c r="C19" s="95"/>
      <c r="D19" s="95"/>
      <c r="E19" s="95"/>
      <c r="F19" s="93"/>
      <c r="G19" s="93"/>
      <c r="H19" s="93"/>
      <c r="I19" s="95"/>
      <c r="J19" s="95"/>
      <c r="K19" s="95"/>
      <c r="L19" s="85" t="s">
        <v>279</v>
      </c>
      <c r="M19" s="85" t="s">
        <v>279</v>
      </c>
      <c r="N19" s="85" t="s">
        <v>279</v>
      </c>
      <c r="O19" s="85" t="s">
        <v>279</v>
      </c>
      <c r="P19" s="36" t="s">
        <v>105</v>
      </c>
      <c r="Q19" s="28" t="s">
        <v>113</v>
      </c>
      <c r="R19" s="35" t="s">
        <v>112</v>
      </c>
      <c r="S19" s="4" t="s">
        <v>345</v>
      </c>
    </row>
    <row r="20" spans="1:24" ht="27" customHeight="1" thickBot="1">
      <c r="A20" s="137"/>
      <c r="B20" s="58" t="s">
        <v>26</v>
      </c>
      <c r="C20" s="96"/>
      <c r="D20" s="96"/>
      <c r="E20" s="96"/>
      <c r="F20" s="97"/>
      <c r="G20" s="97"/>
      <c r="H20" s="97"/>
      <c r="I20" s="96"/>
      <c r="J20" s="96"/>
      <c r="K20" s="96"/>
      <c r="L20" s="96"/>
      <c r="M20" s="96"/>
      <c r="N20" s="96"/>
      <c r="O20" s="96"/>
      <c r="P20" s="63" t="s">
        <v>106</v>
      </c>
      <c r="Q20" s="59" t="s">
        <v>105</v>
      </c>
      <c r="R20" s="4" t="s">
        <v>345</v>
      </c>
      <c r="S20" s="65" t="s">
        <v>119</v>
      </c>
    </row>
    <row r="21" spans="1:24" ht="27" customHeight="1">
      <c r="A21" s="133" t="s">
        <v>33</v>
      </c>
      <c r="B21" s="47" t="s">
        <v>23</v>
      </c>
      <c r="C21" s="48" t="s">
        <v>1</v>
      </c>
      <c r="D21" s="48" t="s">
        <v>1</v>
      </c>
      <c r="E21" s="81" t="s">
        <v>1</v>
      </c>
      <c r="F21" s="81" t="s">
        <v>43</v>
      </c>
      <c r="G21" s="52" t="s">
        <v>68</v>
      </c>
      <c r="H21" s="81" t="s">
        <v>43</v>
      </c>
      <c r="I21" s="81" t="s">
        <v>43</v>
      </c>
      <c r="J21" s="57" t="s">
        <v>80</v>
      </c>
      <c r="K21" s="81" t="s">
        <v>43</v>
      </c>
      <c r="L21" s="81" t="s">
        <v>43</v>
      </c>
      <c r="M21" s="81" t="s">
        <v>43</v>
      </c>
      <c r="N21" s="81" t="s">
        <v>43</v>
      </c>
      <c r="O21" s="81" t="s">
        <v>43</v>
      </c>
      <c r="P21" s="81" t="s">
        <v>43</v>
      </c>
      <c r="Q21" s="56" t="s">
        <v>108</v>
      </c>
      <c r="R21" s="81" t="s">
        <v>43</v>
      </c>
      <c r="S21" s="56" t="s">
        <v>306</v>
      </c>
      <c r="T21" s="1" t="s">
        <v>0</v>
      </c>
    </row>
    <row r="22" spans="1:24" ht="27" customHeight="1">
      <c r="A22" s="136"/>
      <c r="B22" s="33" t="s">
        <v>24</v>
      </c>
      <c r="C22" s="3" t="s">
        <v>1</v>
      </c>
      <c r="D22" s="3" t="s">
        <v>1</v>
      </c>
      <c r="E22" s="4" t="s">
        <v>1</v>
      </c>
      <c r="F22" s="22" t="s">
        <v>60</v>
      </c>
      <c r="G22" s="4" t="s">
        <v>43</v>
      </c>
      <c r="H22" s="4" t="s">
        <v>1</v>
      </c>
      <c r="I22" s="4" t="s">
        <v>47</v>
      </c>
      <c r="J22" s="4" t="s">
        <v>43</v>
      </c>
      <c r="K22" s="35" t="s">
        <v>84</v>
      </c>
      <c r="L22" s="40" t="s">
        <v>1</v>
      </c>
      <c r="M22" s="40" t="s">
        <v>1</v>
      </c>
      <c r="N22" s="4" t="s">
        <v>1</v>
      </c>
      <c r="O22" s="4" t="s">
        <v>1</v>
      </c>
      <c r="P22" s="4" t="s">
        <v>1</v>
      </c>
      <c r="Q22" s="42" t="s">
        <v>108</v>
      </c>
      <c r="R22" s="4" t="s">
        <v>1</v>
      </c>
      <c r="S22" s="39" t="s">
        <v>306</v>
      </c>
      <c r="V22" s="32" t="s">
        <v>0</v>
      </c>
      <c r="X22" s="32" t="s">
        <v>0</v>
      </c>
    </row>
    <row r="23" spans="1:24" ht="27" customHeight="1">
      <c r="A23" s="136"/>
      <c r="B23" s="33" t="s">
        <v>25</v>
      </c>
      <c r="C23" s="4" t="s">
        <v>47</v>
      </c>
      <c r="D23" s="3" t="s">
        <v>1</v>
      </c>
      <c r="E23" s="28" t="s">
        <v>51</v>
      </c>
      <c r="F23" s="4" t="s">
        <v>1</v>
      </c>
      <c r="G23" s="4" t="s">
        <v>1</v>
      </c>
      <c r="H23" s="4" t="s">
        <v>1</v>
      </c>
      <c r="I23" s="4" t="s">
        <v>27</v>
      </c>
      <c r="J23" s="4" t="s">
        <v>1</v>
      </c>
      <c r="K23" s="4" t="s">
        <v>1</v>
      </c>
      <c r="L23" s="4" t="s">
        <v>1</v>
      </c>
      <c r="M23" s="4" t="s">
        <v>1</v>
      </c>
      <c r="N23" s="4" t="s">
        <v>1</v>
      </c>
      <c r="O23" s="4" t="s">
        <v>1</v>
      </c>
      <c r="P23" s="39" t="s">
        <v>101</v>
      </c>
      <c r="Q23" s="4" t="s">
        <v>43</v>
      </c>
      <c r="R23" s="39" t="s">
        <v>305</v>
      </c>
      <c r="S23" s="4" t="s">
        <v>43</v>
      </c>
      <c r="T23" s="1" t="s">
        <v>0</v>
      </c>
    </row>
    <row r="24" spans="1:24" ht="27" customHeight="1" thickBot="1">
      <c r="A24" s="137"/>
      <c r="B24" s="58" t="s">
        <v>26</v>
      </c>
      <c r="C24" s="109" t="s">
        <v>44</v>
      </c>
      <c r="D24" s="77" t="s">
        <v>46</v>
      </c>
      <c r="E24" s="60" t="s">
        <v>43</v>
      </c>
      <c r="F24" s="70" t="s">
        <v>1</v>
      </c>
      <c r="G24" s="70" t="s">
        <v>1</v>
      </c>
      <c r="H24" s="69" t="s">
        <v>75</v>
      </c>
      <c r="I24" s="70" t="s">
        <v>46</v>
      </c>
      <c r="J24" s="70" t="s">
        <v>1</v>
      </c>
      <c r="K24" s="70" t="s">
        <v>27</v>
      </c>
      <c r="L24" s="70" t="s">
        <v>46</v>
      </c>
      <c r="M24" s="70" t="s">
        <v>46</v>
      </c>
      <c r="N24" s="70" t="s">
        <v>46</v>
      </c>
      <c r="O24" s="70" t="s">
        <v>46</v>
      </c>
      <c r="P24" s="66" t="s">
        <v>101</v>
      </c>
      <c r="Q24" s="70" t="s">
        <v>1</v>
      </c>
      <c r="R24" s="66" t="s">
        <v>305</v>
      </c>
      <c r="S24" s="60" t="s">
        <v>1</v>
      </c>
    </row>
    <row r="25" spans="1:24" ht="27" customHeight="1">
      <c r="A25" s="34"/>
      <c r="B25" s="34"/>
      <c r="C25" s="1">
        <f ca="1">COUNTIF(C5:C43,"*")</f>
        <v>15</v>
      </c>
      <c r="D25" s="1">
        <f t="shared" ref="D25:S25" si="0">COUNTIF(D5:D24,"*")</f>
        <v>15</v>
      </c>
      <c r="E25" s="1">
        <f ca="1">COUNTIF(E5:E43,"*")</f>
        <v>15</v>
      </c>
      <c r="F25" s="1">
        <f t="shared" ref="F25:G25" si="1">COUNTIF(F5:F24,"*")</f>
        <v>16</v>
      </c>
      <c r="G25" s="1">
        <f t="shared" si="1"/>
        <v>16</v>
      </c>
      <c r="H25" s="1">
        <f>COUNTIF(H5:H24,"*")</f>
        <v>16</v>
      </c>
      <c r="I25" s="1">
        <f t="shared" si="0"/>
        <v>17</v>
      </c>
      <c r="J25" s="1">
        <f ca="1">COUNTIF(J5:J43,"*")</f>
        <v>17</v>
      </c>
      <c r="K25" s="1">
        <f ca="1">COUNTIF(K5:K43,"*")</f>
        <v>17</v>
      </c>
      <c r="L25" s="1">
        <f t="shared" si="0"/>
        <v>19</v>
      </c>
      <c r="M25" s="1">
        <f t="shared" si="0"/>
        <v>19</v>
      </c>
      <c r="N25" s="1">
        <f t="shared" si="0"/>
        <v>19</v>
      </c>
      <c r="O25" s="1">
        <f>COUNTIF(O5:O24,"*")</f>
        <v>19</v>
      </c>
      <c r="P25" s="1">
        <f t="shared" si="0"/>
        <v>19</v>
      </c>
      <c r="Q25" s="1">
        <f t="shared" si="0"/>
        <v>19</v>
      </c>
      <c r="R25" s="1">
        <f t="shared" si="0"/>
        <v>19</v>
      </c>
      <c r="S25" s="1">
        <f t="shared" si="0"/>
        <v>19</v>
      </c>
    </row>
    <row r="26" spans="1:24" ht="27" customHeight="1" thickBot="1">
      <c r="A26" s="41" t="s">
        <v>34</v>
      </c>
      <c r="B26" s="41" t="s">
        <v>270</v>
      </c>
      <c r="C26" s="105" t="s">
        <v>253</v>
      </c>
      <c r="D26" s="105" t="s">
        <v>252</v>
      </c>
      <c r="E26" s="105" t="s">
        <v>251</v>
      </c>
      <c r="F26" s="105" t="s">
        <v>250</v>
      </c>
      <c r="G26" s="105" t="s">
        <v>265</v>
      </c>
      <c r="H26" s="105" t="s">
        <v>254</v>
      </c>
      <c r="I26" s="105" t="s">
        <v>255</v>
      </c>
      <c r="J26" s="105" t="s">
        <v>256</v>
      </c>
      <c r="K26" s="105" t="s">
        <v>257</v>
      </c>
      <c r="L26" s="105" t="s">
        <v>258</v>
      </c>
      <c r="M26" s="105" t="s">
        <v>259</v>
      </c>
      <c r="N26" s="105" t="s">
        <v>260</v>
      </c>
      <c r="O26" s="105" t="s">
        <v>276</v>
      </c>
      <c r="P26" s="105" t="s">
        <v>261</v>
      </c>
      <c r="Q26" s="105" t="s">
        <v>262</v>
      </c>
      <c r="R26" s="105" t="s">
        <v>263</v>
      </c>
      <c r="S26" s="105" t="s">
        <v>264</v>
      </c>
    </row>
    <row r="27" spans="1:24" ht="27" customHeight="1">
      <c r="A27" s="133" t="s">
        <v>22</v>
      </c>
      <c r="B27" s="47" t="s">
        <v>23</v>
      </c>
      <c r="C27" s="48" t="s">
        <v>1</v>
      </c>
      <c r="D27" s="54" t="s">
        <v>125</v>
      </c>
      <c r="E27" s="57" t="s">
        <v>131</v>
      </c>
      <c r="F27" s="52" t="s">
        <v>56</v>
      </c>
      <c r="G27" s="51" t="s">
        <v>43</v>
      </c>
      <c r="H27" s="51" t="s">
        <v>43</v>
      </c>
      <c r="I27" s="67" t="s">
        <v>145</v>
      </c>
      <c r="J27" s="49" t="s">
        <v>78</v>
      </c>
      <c r="K27" s="81" t="s">
        <v>27</v>
      </c>
      <c r="L27" s="55" t="s">
        <v>301</v>
      </c>
      <c r="M27" s="53" t="s">
        <v>93</v>
      </c>
      <c r="N27" s="51" t="s">
        <v>43</v>
      </c>
      <c r="O27" s="55" t="s">
        <v>99</v>
      </c>
      <c r="P27" s="102"/>
      <c r="Q27" s="102"/>
      <c r="R27" s="102"/>
      <c r="S27" s="110"/>
      <c r="X27" s="32" t="s">
        <v>0</v>
      </c>
    </row>
    <row r="28" spans="1:24" ht="27" customHeight="1">
      <c r="A28" s="134"/>
      <c r="B28" s="33" t="s">
        <v>24</v>
      </c>
      <c r="C28" s="35" t="s">
        <v>121</v>
      </c>
      <c r="D28" s="4" t="s">
        <v>1</v>
      </c>
      <c r="E28" s="28" t="s">
        <v>132</v>
      </c>
      <c r="F28" s="40" t="s">
        <v>43</v>
      </c>
      <c r="G28" s="21" t="s">
        <v>67</v>
      </c>
      <c r="H28" s="22" t="s">
        <v>70</v>
      </c>
      <c r="I28" s="40" t="s">
        <v>43</v>
      </c>
      <c r="J28" s="23" t="s">
        <v>151</v>
      </c>
      <c r="K28" s="38" t="s">
        <v>82</v>
      </c>
      <c r="L28" s="29" t="s">
        <v>301</v>
      </c>
      <c r="M28" s="40" t="s">
        <v>43</v>
      </c>
      <c r="N28" s="8" t="s">
        <v>161</v>
      </c>
      <c r="O28" s="29" t="s">
        <v>99</v>
      </c>
      <c r="P28" s="43"/>
      <c r="Q28" s="43"/>
      <c r="R28" s="43"/>
      <c r="S28" s="111"/>
    </row>
    <row r="29" spans="1:24" ht="27" customHeight="1">
      <c r="A29" s="134"/>
      <c r="B29" s="33" t="s">
        <v>25</v>
      </c>
      <c r="C29" s="28" t="s">
        <v>122</v>
      </c>
      <c r="D29" s="35" t="s">
        <v>127</v>
      </c>
      <c r="E29" s="21" t="s">
        <v>53</v>
      </c>
      <c r="F29" s="40" t="s">
        <v>1</v>
      </c>
      <c r="G29" s="22" t="s">
        <v>65</v>
      </c>
      <c r="H29" s="29" t="s">
        <v>304</v>
      </c>
      <c r="I29" s="38" t="s">
        <v>76</v>
      </c>
      <c r="J29" s="4" t="s">
        <v>3</v>
      </c>
      <c r="K29" s="23" t="s">
        <v>154</v>
      </c>
      <c r="L29" s="4" t="s">
        <v>1</v>
      </c>
      <c r="M29" s="40" t="s">
        <v>3</v>
      </c>
      <c r="N29" s="29" t="s">
        <v>96</v>
      </c>
      <c r="O29" s="4" t="s">
        <v>29</v>
      </c>
      <c r="P29" s="43"/>
      <c r="Q29" s="43"/>
      <c r="R29" s="43"/>
      <c r="S29" s="111"/>
    </row>
    <row r="30" spans="1:24" ht="27" customHeight="1" thickBot="1">
      <c r="A30" s="135"/>
      <c r="B30" s="58" t="s">
        <v>26</v>
      </c>
      <c r="C30" s="70"/>
      <c r="D30" s="70"/>
      <c r="E30" s="70"/>
      <c r="F30" s="60" t="s">
        <v>1</v>
      </c>
      <c r="G30" s="60" t="s">
        <v>1</v>
      </c>
      <c r="H30" s="60" t="s">
        <v>1</v>
      </c>
      <c r="I30" s="60" t="s">
        <v>3</v>
      </c>
      <c r="J30" s="59" t="s">
        <v>81</v>
      </c>
      <c r="K30" s="80" t="s">
        <v>3</v>
      </c>
      <c r="L30" s="63" t="s">
        <v>273</v>
      </c>
      <c r="M30" s="61" t="s">
        <v>303</v>
      </c>
      <c r="N30" s="61" t="s">
        <v>96</v>
      </c>
      <c r="O30" s="112" t="s">
        <v>166</v>
      </c>
      <c r="P30" s="80"/>
      <c r="Q30" s="80"/>
      <c r="R30" s="80"/>
      <c r="S30" s="113"/>
    </row>
    <row r="31" spans="1:24" ht="27" customHeight="1">
      <c r="A31" s="133" t="s">
        <v>28</v>
      </c>
      <c r="B31" s="47" t="s">
        <v>23</v>
      </c>
      <c r="C31" s="48" t="s">
        <v>2</v>
      </c>
      <c r="D31" s="48" t="s">
        <v>1</v>
      </c>
      <c r="E31" s="81" t="s">
        <v>47</v>
      </c>
      <c r="F31" s="51" t="s">
        <v>43</v>
      </c>
      <c r="G31" s="51" t="s">
        <v>1</v>
      </c>
      <c r="H31" s="51" t="s">
        <v>43</v>
      </c>
      <c r="I31" s="57" t="s">
        <v>77</v>
      </c>
      <c r="J31" s="53" t="s">
        <v>152</v>
      </c>
      <c r="K31" s="54" t="s">
        <v>155</v>
      </c>
      <c r="L31" s="81" t="s">
        <v>43</v>
      </c>
      <c r="M31" s="50" t="s">
        <v>346</v>
      </c>
      <c r="N31" s="81" t="s">
        <v>3</v>
      </c>
      <c r="O31" s="51" t="s">
        <v>43</v>
      </c>
      <c r="P31" s="102"/>
      <c r="Q31" s="102"/>
      <c r="R31" s="102"/>
      <c r="S31" s="102"/>
      <c r="T31" s="32" t="s">
        <v>0</v>
      </c>
    </row>
    <row r="32" spans="1:24" ht="27" customHeight="1">
      <c r="A32" s="134"/>
      <c r="B32" s="33" t="s">
        <v>24</v>
      </c>
      <c r="C32" s="3" t="s">
        <v>1</v>
      </c>
      <c r="D32" s="4" t="s">
        <v>47</v>
      </c>
      <c r="E32" s="40" t="s">
        <v>1</v>
      </c>
      <c r="F32" s="40" t="s">
        <v>1</v>
      </c>
      <c r="G32" s="40" t="s">
        <v>1</v>
      </c>
      <c r="H32" s="22" t="s">
        <v>144</v>
      </c>
      <c r="I32" s="28" t="s">
        <v>147</v>
      </c>
      <c r="J32" s="4" t="s">
        <v>43</v>
      </c>
      <c r="K32" s="21" t="s">
        <v>156</v>
      </c>
      <c r="L32" s="35" t="s">
        <v>158</v>
      </c>
      <c r="M32" s="4" t="s">
        <v>29</v>
      </c>
      <c r="N32" s="36" t="s">
        <v>346</v>
      </c>
      <c r="O32" s="32" t="s">
        <v>3</v>
      </c>
      <c r="P32" s="43"/>
      <c r="Q32" s="43"/>
      <c r="R32" s="43"/>
      <c r="S32" s="43"/>
      <c r="V32" s="32" t="s">
        <v>0</v>
      </c>
      <c r="W32" s="32" t="s">
        <v>0</v>
      </c>
    </row>
    <row r="33" spans="1:24" ht="27" customHeight="1" thickBot="1">
      <c r="A33" s="135"/>
      <c r="B33" s="58" t="s">
        <v>25</v>
      </c>
      <c r="C33" s="70" t="s">
        <v>1</v>
      </c>
      <c r="D33" s="60" t="s">
        <v>27</v>
      </c>
      <c r="E33" s="60" t="s">
        <v>1</v>
      </c>
      <c r="F33" s="60" t="s">
        <v>1</v>
      </c>
      <c r="G33" s="60" t="s">
        <v>1</v>
      </c>
      <c r="H33" s="70" t="s">
        <v>1</v>
      </c>
      <c r="I33" s="62" t="s">
        <v>148</v>
      </c>
      <c r="J33" s="63" t="s">
        <v>153</v>
      </c>
      <c r="K33" s="70" t="s">
        <v>1</v>
      </c>
      <c r="L33" s="70" t="s">
        <v>29</v>
      </c>
      <c r="M33" s="65" t="s">
        <v>159</v>
      </c>
      <c r="N33" s="69" t="s">
        <v>95</v>
      </c>
      <c r="O33" s="36" t="s">
        <v>346</v>
      </c>
      <c r="P33" s="80"/>
      <c r="Q33" s="80"/>
      <c r="R33" s="80"/>
      <c r="S33" s="80"/>
      <c r="V33" s="32" t="s">
        <v>0</v>
      </c>
      <c r="X33" s="32" t="s">
        <v>0</v>
      </c>
    </row>
    <row r="34" spans="1:24" ht="27" customHeight="1">
      <c r="A34" s="133" t="s">
        <v>30</v>
      </c>
      <c r="B34" s="47" t="s">
        <v>23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51" t="s">
        <v>313</v>
      </c>
      <c r="Q34" s="51" t="s">
        <v>317</v>
      </c>
      <c r="R34" s="51" t="s">
        <v>310</v>
      </c>
      <c r="S34" s="51" t="s">
        <v>307</v>
      </c>
    </row>
    <row r="35" spans="1:24" ht="27" customHeight="1">
      <c r="A35" s="134"/>
      <c r="B35" s="33" t="s">
        <v>24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" t="s">
        <v>314</v>
      </c>
      <c r="Q35" s="8" t="s">
        <v>318</v>
      </c>
      <c r="R35" s="4" t="s">
        <v>311</v>
      </c>
      <c r="S35" s="4" t="s">
        <v>308</v>
      </c>
      <c r="W35" s="32" t="s">
        <v>0</v>
      </c>
    </row>
    <row r="36" spans="1:24" ht="27" customHeight="1">
      <c r="A36" s="134"/>
      <c r="B36" s="33" t="s">
        <v>25</v>
      </c>
      <c r="C36" s="43"/>
      <c r="D36" s="43"/>
      <c r="E36" s="43"/>
      <c r="F36" s="43"/>
      <c r="G36" s="43"/>
      <c r="H36" s="43"/>
      <c r="I36" s="43"/>
      <c r="J36" s="43"/>
      <c r="K36" s="4"/>
      <c r="L36" s="43"/>
      <c r="M36" s="43"/>
      <c r="N36" s="43"/>
      <c r="O36" s="43"/>
      <c r="P36" s="8" t="s">
        <v>315</v>
      </c>
      <c r="Q36" s="4" t="s">
        <v>319</v>
      </c>
      <c r="R36" s="4" t="s">
        <v>312</v>
      </c>
      <c r="S36" s="40" t="s">
        <v>309</v>
      </c>
    </row>
    <row r="37" spans="1:24" ht="27" customHeight="1" thickBot="1">
      <c r="A37" s="135"/>
      <c r="B37" s="58" t="s">
        <v>26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60" t="s">
        <v>316</v>
      </c>
      <c r="Q37" s="60" t="s">
        <v>320</v>
      </c>
      <c r="R37" s="60" t="s">
        <v>311</v>
      </c>
      <c r="S37" s="70" t="s">
        <v>308</v>
      </c>
    </row>
    <row r="38" spans="1:24" ht="27" customHeight="1">
      <c r="A38" s="133" t="s">
        <v>32</v>
      </c>
      <c r="B38" s="47" t="s">
        <v>23</v>
      </c>
      <c r="C38" s="81" t="s">
        <v>1</v>
      </c>
      <c r="D38" s="81" t="s">
        <v>1</v>
      </c>
      <c r="E38" s="53" t="s">
        <v>135</v>
      </c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51" t="s">
        <v>313</v>
      </c>
      <c r="Q38" s="81" t="s">
        <v>317</v>
      </c>
      <c r="R38" s="81" t="s">
        <v>310</v>
      </c>
      <c r="S38" s="81" t="s">
        <v>307</v>
      </c>
    </row>
    <row r="39" spans="1:24" ht="27" customHeight="1">
      <c r="A39" s="134"/>
      <c r="B39" s="33" t="s">
        <v>24</v>
      </c>
      <c r="C39" s="4" t="s">
        <v>1</v>
      </c>
      <c r="D39" s="21" t="s">
        <v>129</v>
      </c>
      <c r="E39" s="4" t="s">
        <v>1</v>
      </c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0" t="s">
        <v>316</v>
      </c>
      <c r="Q39" s="40" t="s">
        <v>320</v>
      </c>
      <c r="R39" s="40" t="s">
        <v>311</v>
      </c>
      <c r="S39" s="40" t="s">
        <v>308</v>
      </c>
    </row>
    <row r="40" spans="1:24" ht="27" customHeight="1" thickBot="1">
      <c r="A40" s="135"/>
      <c r="B40" s="58" t="s">
        <v>25</v>
      </c>
      <c r="C40" s="62" t="s">
        <v>124</v>
      </c>
      <c r="D40" s="77" t="s">
        <v>27</v>
      </c>
      <c r="E40" s="70" t="s">
        <v>1</v>
      </c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60" t="s">
        <v>316</v>
      </c>
      <c r="Q40" s="60" t="s">
        <v>320</v>
      </c>
      <c r="R40" s="60" t="s">
        <v>311</v>
      </c>
      <c r="S40" s="60" t="s">
        <v>308</v>
      </c>
    </row>
    <row r="41" spans="1:24" ht="27" customHeight="1">
      <c r="A41" s="133" t="s">
        <v>33</v>
      </c>
      <c r="B41" s="47" t="s">
        <v>23</v>
      </c>
      <c r="C41" s="75" t="s">
        <v>41</v>
      </c>
      <c r="D41" s="48" t="s">
        <v>43</v>
      </c>
      <c r="E41" s="75" t="s">
        <v>50</v>
      </c>
      <c r="F41" s="81" t="s">
        <v>1</v>
      </c>
      <c r="G41" s="81" t="s">
        <v>1</v>
      </c>
      <c r="H41" s="81" t="s">
        <v>1</v>
      </c>
      <c r="I41" s="51" t="s">
        <v>1</v>
      </c>
      <c r="J41" s="81" t="s">
        <v>27</v>
      </c>
      <c r="K41" s="51" t="s">
        <v>43</v>
      </c>
      <c r="L41" s="53" t="s">
        <v>89</v>
      </c>
      <c r="M41" s="54" t="s">
        <v>160</v>
      </c>
      <c r="N41" s="57" t="s">
        <v>164</v>
      </c>
      <c r="O41" s="52" t="s">
        <v>169</v>
      </c>
      <c r="P41" s="56" t="s">
        <v>101</v>
      </c>
      <c r="Q41" s="51" t="s">
        <v>43</v>
      </c>
      <c r="R41" s="56" t="s">
        <v>305</v>
      </c>
      <c r="S41" s="56" t="s">
        <v>306</v>
      </c>
    </row>
    <row r="42" spans="1:24" ht="27" customHeight="1">
      <c r="A42" s="134"/>
      <c r="B42" s="33" t="s">
        <v>24</v>
      </c>
      <c r="C42" s="3" t="s">
        <v>43</v>
      </c>
      <c r="D42" s="3" t="s">
        <v>1</v>
      </c>
      <c r="E42" s="40" t="s">
        <v>1</v>
      </c>
      <c r="F42" s="4" t="s">
        <v>46</v>
      </c>
      <c r="G42" s="22" t="s">
        <v>142</v>
      </c>
      <c r="H42" s="40" t="s">
        <v>1</v>
      </c>
      <c r="I42" s="40" t="s">
        <v>1</v>
      </c>
      <c r="J42" s="40" t="s">
        <v>2</v>
      </c>
      <c r="K42" s="40" t="s">
        <v>47</v>
      </c>
      <c r="L42" s="79" t="s">
        <v>90</v>
      </c>
      <c r="M42" s="35" t="s">
        <v>159</v>
      </c>
      <c r="N42" s="21" t="s">
        <v>163</v>
      </c>
      <c r="O42" s="28" t="s">
        <v>167</v>
      </c>
      <c r="P42" s="4" t="s">
        <v>43</v>
      </c>
      <c r="Q42" s="39" t="s">
        <v>108</v>
      </c>
      <c r="R42" s="4" t="s">
        <v>43</v>
      </c>
      <c r="S42" s="40" t="s">
        <v>43</v>
      </c>
    </row>
    <row r="43" spans="1:24" ht="27" customHeight="1" thickBot="1">
      <c r="A43" s="135"/>
      <c r="B43" s="58" t="s">
        <v>25</v>
      </c>
      <c r="C43" s="77" t="s">
        <v>46</v>
      </c>
      <c r="D43" s="63" t="s">
        <v>128</v>
      </c>
      <c r="E43" s="70" t="s">
        <v>46</v>
      </c>
      <c r="F43" s="69" t="s">
        <v>61</v>
      </c>
      <c r="G43" s="70" t="s">
        <v>46</v>
      </c>
      <c r="H43" s="70" t="s">
        <v>46</v>
      </c>
      <c r="I43" s="60" t="s">
        <v>2</v>
      </c>
      <c r="J43" s="70" t="s">
        <v>46</v>
      </c>
      <c r="K43" s="70" t="s">
        <v>46</v>
      </c>
      <c r="L43" s="65" t="s">
        <v>158</v>
      </c>
      <c r="M43" s="80"/>
      <c r="N43" s="73" t="s">
        <v>165</v>
      </c>
      <c r="O43" s="62" t="s">
        <v>168</v>
      </c>
      <c r="P43" s="70" t="s">
        <v>46</v>
      </c>
      <c r="Q43" s="70" t="s">
        <v>46</v>
      </c>
      <c r="R43" s="70" t="s">
        <v>46</v>
      </c>
      <c r="S43" s="70" t="s">
        <v>46</v>
      </c>
    </row>
    <row r="44" spans="1:24">
      <c r="A44" s="34"/>
      <c r="B44" s="34"/>
      <c r="C44" s="1">
        <f t="shared" ref="C44:H44" si="2">COUNTIF(C27:C43,"*")</f>
        <v>12</v>
      </c>
      <c r="D44" s="1">
        <f t="shared" si="2"/>
        <v>12</v>
      </c>
      <c r="E44" s="1">
        <f t="shared" si="2"/>
        <v>12</v>
      </c>
      <c r="F44" s="1">
        <f t="shared" si="2"/>
        <v>10</v>
      </c>
      <c r="G44" s="1">
        <f t="shared" si="2"/>
        <v>10</v>
      </c>
      <c r="H44" s="1">
        <f t="shared" si="2"/>
        <v>10</v>
      </c>
      <c r="I44" s="1">
        <f t="shared" ref="I44" si="3">COUNTIF(I27:I43,"*")</f>
        <v>10</v>
      </c>
      <c r="J44" s="1">
        <f t="shared" ref="J44" si="4">COUNTIF(J27:J43,"*")</f>
        <v>10</v>
      </c>
      <c r="K44" s="1">
        <f t="shared" ref="K44" si="5">COUNTIF(K27:K43,"*")</f>
        <v>10</v>
      </c>
      <c r="L44" s="1">
        <f>COUNTIF(L27:L43,"*")</f>
        <v>10</v>
      </c>
      <c r="M44" s="1">
        <f>COUNTIF(M27:M43,"*")</f>
        <v>9</v>
      </c>
      <c r="N44" s="1">
        <f t="shared" ref="N44:O44" si="6">COUNTIF(N27:N43,"*")</f>
        <v>10</v>
      </c>
      <c r="O44" s="1">
        <f t="shared" si="6"/>
        <v>10</v>
      </c>
      <c r="P44" s="1">
        <f>COUNTIF(P27:P43,"*")</f>
        <v>10</v>
      </c>
      <c r="Q44" s="1">
        <f t="shared" ref="Q44:R44" si="7">COUNTIF(Q27:Q43,"*")</f>
        <v>10</v>
      </c>
      <c r="R44" s="1">
        <f t="shared" si="7"/>
        <v>10</v>
      </c>
      <c r="S44" s="1">
        <f>COUNTIF(S27:S43,"*")</f>
        <v>10</v>
      </c>
    </row>
    <row r="45" spans="1:24">
      <c r="A45" s="34"/>
      <c r="B45" s="34"/>
      <c r="C45" s="34">
        <f t="shared" ref="C45:E45" ca="1" si="8">C44+C25</f>
        <v>27</v>
      </c>
      <c r="D45" s="34">
        <f t="shared" si="8"/>
        <v>27</v>
      </c>
      <c r="E45" s="34">
        <f t="shared" ca="1" si="8"/>
        <v>27</v>
      </c>
      <c r="F45" s="34">
        <f t="shared" ref="F45" si="9">F44+F25</f>
        <v>26</v>
      </c>
      <c r="G45" s="34">
        <f t="shared" ref="G45" si="10">G44+G25</f>
        <v>26</v>
      </c>
      <c r="H45" s="34">
        <f t="shared" ref="H45:I45" si="11">H44+H25</f>
        <v>26</v>
      </c>
      <c r="I45" s="34">
        <f t="shared" si="11"/>
        <v>27</v>
      </c>
      <c r="J45" s="34">
        <f t="shared" ref="J45" ca="1" si="12">J44+J25</f>
        <v>27</v>
      </c>
      <c r="K45" s="34">
        <f t="shared" ref="K45" ca="1" si="13">K44+K25</f>
        <v>27</v>
      </c>
      <c r="L45" s="34">
        <f t="shared" ref="L45:M45" si="14">L44+L25</f>
        <v>29</v>
      </c>
      <c r="M45" s="34">
        <f t="shared" si="14"/>
        <v>28</v>
      </c>
      <c r="N45" s="34">
        <f t="shared" ref="N45" si="15">N44+N25</f>
        <v>29</v>
      </c>
      <c r="O45" s="34">
        <f t="shared" ref="O45" si="16">O44+O25</f>
        <v>29</v>
      </c>
      <c r="P45" s="34">
        <f t="shared" ref="P45" si="17">P44+P25</f>
        <v>29</v>
      </c>
      <c r="Q45" s="34">
        <f t="shared" ref="Q45" si="18">Q44+Q25</f>
        <v>29</v>
      </c>
      <c r="R45" s="34">
        <f t="shared" ref="R45" si="19">R44+R25</f>
        <v>29</v>
      </c>
      <c r="S45" s="34">
        <f t="shared" ref="S45" si="20">S44+S25</f>
        <v>29</v>
      </c>
    </row>
    <row r="46" spans="1:24" ht="16.2" thickBo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</row>
    <row r="47" spans="1:24" ht="31.8" thickBot="1">
      <c r="A47" s="34"/>
      <c r="B47" s="34"/>
      <c r="C47" s="50" t="s">
        <v>120</v>
      </c>
      <c r="D47" s="36" t="s">
        <v>126</v>
      </c>
      <c r="E47" s="54" t="s">
        <v>134</v>
      </c>
      <c r="F47" s="60" t="s">
        <v>137</v>
      </c>
      <c r="G47" s="53" t="s">
        <v>141</v>
      </c>
      <c r="H47" s="4" t="s">
        <v>137</v>
      </c>
      <c r="I47" s="64" t="s">
        <v>146</v>
      </c>
      <c r="J47" s="38" t="s">
        <v>150</v>
      </c>
      <c r="K47" s="38" t="s">
        <v>83</v>
      </c>
      <c r="L47" s="51" t="s">
        <v>138</v>
      </c>
      <c r="M47" s="60" t="s">
        <v>138</v>
      </c>
      <c r="N47" s="82" t="s">
        <v>162</v>
      </c>
      <c r="O47" s="60" t="s">
        <v>138</v>
      </c>
      <c r="P47" s="78" t="s">
        <v>274</v>
      </c>
      <c r="Q47" s="60" t="s">
        <v>137</v>
      </c>
      <c r="R47" s="60" t="s">
        <v>137</v>
      </c>
      <c r="S47" s="43" t="s">
        <v>137</v>
      </c>
    </row>
    <row r="48" spans="1:24" ht="31.8" thickBot="1">
      <c r="A48" s="34"/>
      <c r="B48" s="34"/>
      <c r="C48" s="28" t="s">
        <v>123</v>
      </c>
      <c r="D48" s="63" t="s">
        <v>130</v>
      </c>
      <c r="E48" s="59" t="s">
        <v>133</v>
      </c>
      <c r="F48" s="70" t="s">
        <v>138</v>
      </c>
      <c r="G48" s="69" t="s">
        <v>139</v>
      </c>
      <c r="H48" s="70" t="s">
        <v>138</v>
      </c>
      <c r="I48" s="36" t="s">
        <v>149</v>
      </c>
      <c r="J48" s="74" t="s">
        <v>79</v>
      </c>
      <c r="K48" s="59" t="s">
        <v>157</v>
      </c>
      <c r="L48" s="70" t="s">
        <v>137</v>
      </c>
      <c r="M48" s="70" t="s">
        <v>137</v>
      </c>
      <c r="N48" s="60" t="s">
        <v>137</v>
      </c>
      <c r="O48" s="60" t="s">
        <v>272</v>
      </c>
      <c r="P48" s="66" t="s">
        <v>170</v>
      </c>
      <c r="Q48" s="71" t="s">
        <v>171</v>
      </c>
      <c r="R48" s="42" t="s">
        <v>172</v>
      </c>
      <c r="S48" s="66" t="s">
        <v>173</v>
      </c>
    </row>
    <row r="49" spans="1:19" ht="31.8" thickBot="1">
      <c r="A49" s="34"/>
      <c r="B49" s="34"/>
      <c r="C49" s="59" t="s">
        <v>120</v>
      </c>
      <c r="D49" s="36" t="s">
        <v>126</v>
      </c>
      <c r="E49" s="50" t="s">
        <v>133</v>
      </c>
      <c r="F49" s="21" t="s">
        <v>136</v>
      </c>
      <c r="G49" s="22" t="s">
        <v>140</v>
      </c>
      <c r="H49" s="21" t="s">
        <v>143</v>
      </c>
      <c r="I49" s="60" t="s">
        <v>137</v>
      </c>
      <c r="J49" s="70" t="s">
        <v>137</v>
      </c>
      <c r="K49" s="60" t="s">
        <v>137</v>
      </c>
      <c r="L49" s="34"/>
      <c r="M49" s="34"/>
      <c r="N49" s="34"/>
      <c r="O49" s="34"/>
      <c r="P49" s="34"/>
      <c r="Q49" s="34"/>
      <c r="R49" s="34"/>
      <c r="S49" s="34"/>
    </row>
    <row r="50" spans="1:19" ht="34.799999999999997" customHeight="1" thickBot="1">
      <c r="A50" s="34"/>
      <c r="B50" s="34"/>
      <c r="C50" s="36" t="s">
        <v>120</v>
      </c>
      <c r="D50" s="36" t="s">
        <v>120</v>
      </c>
      <c r="E50" s="36" t="s">
        <v>120</v>
      </c>
      <c r="F50" s="4" t="s">
        <v>137</v>
      </c>
      <c r="G50" s="60" t="s">
        <v>137</v>
      </c>
      <c r="H50" s="4" t="s">
        <v>137</v>
      </c>
      <c r="I50" s="70" t="s">
        <v>137</v>
      </c>
      <c r="J50" s="60" t="s">
        <v>137</v>
      </c>
      <c r="K50" s="4" t="s">
        <v>137</v>
      </c>
      <c r="L50" s="34"/>
      <c r="M50" s="34"/>
      <c r="N50" s="34"/>
      <c r="O50" s="34"/>
      <c r="P50" s="34"/>
      <c r="Q50" s="34"/>
      <c r="R50" s="34"/>
      <c r="S50" s="34"/>
    </row>
    <row r="51" spans="1:19" ht="31.2" customHeight="1" thickBot="1">
      <c r="A51" s="34"/>
      <c r="B51" s="34"/>
      <c r="F51" s="70" t="s">
        <v>138</v>
      </c>
      <c r="G51" s="22" t="s">
        <v>139</v>
      </c>
      <c r="H51" s="60" t="s">
        <v>138</v>
      </c>
      <c r="I51" s="103"/>
      <c r="J51" s="104"/>
      <c r="K51" s="103"/>
      <c r="L51" s="34"/>
      <c r="M51" s="34"/>
      <c r="N51" s="34"/>
      <c r="O51" s="34"/>
      <c r="P51" s="34"/>
      <c r="Q51" s="34"/>
      <c r="R51" s="34"/>
      <c r="S51" s="34"/>
    </row>
    <row r="52" spans="1:19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</row>
    <row r="53" spans="1:19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</row>
    <row r="54" spans="1:19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</row>
    <row r="55" spans="1:19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</row>
    <row r="56" spans="1:19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</row>
    <row r="57" spans="1:19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</row>
    <row r="58" spans="1:19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</row>
    <row r="59" spans="1:19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</row>
    <row r="60" spans="1:19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</row>
    <row r="61" spans="1:19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</row>
  </sheetData>
  <mergeCells count="13">
    <mergeCell ref="A38:A40"/>
    <mergeCell ref="A41:A43"/>
    <mergeCell ref="A1:D1"/>
    <mergeCell ref="A2:S2"/>
    <mergeCell ref="A3:S3"/>
    <mergeCell ref="A5:A8"/>
    <mergeCell ref="A9:A12"/>
    <mergeCell ref="A13:A16"/>
    <mergeCell ref="A27:A30"/>
    <mergeCell ref="A31:A33"/>
    <mergeCell ref="A34:A37"/>
    <mergeCell ref="A17:A20"/>
    <mergeCell ref="A21:A24"/>
  </mergeCells>
  <phoneticPr fontId="6" type="noConversion"/>
  <pageMargins left="0" right="0" top="0" bottom="0" header="0" footer="0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D8F16-2A8B-4A3B-9865-0F0A7D2E28F0}">
  <dimension ref="A1:O38"/>
  <sheetViews>
    <sheetView topLeftCell="A11" workbookViewId="0">
      <selection activeCell="S22" sqref="S22"/>
    </sheetView>
  </sheetViews>
  <sheetFormatPr defaultColWidth="9.109375" defaultRowHeight="13.2"/>
  <cols>
    <col min="1" max="1" width="4.88671875" style="115" bestFit="1" customWidth="1"/>
    <col min="2" max="2" width="17" style="115" bestFit="1" customWidth="1"/>
    <col min="3" max="3" width="4" style="115" bestFit="1" customWidth="1"/>
    <col min="4" max="4" width="11.5546875" style="115" bestFit="1" customWidth="1"/>
    <col min="5" max="5" width="6.109375" style="115" bestFit="1" customWidth="1"/>
    <col min="6" max="6" width="14.33203125" style="115" bestFit="1" customWidth="1"/>
    <col min="7" max="7" width="7" style="115" bestFit="1" customWidth="1"/>
    <col min="8" max="8" width="13.109375" style="115" bestFit="1" customWidth="1"/>
    <col min="9" max="9" width="6.109375" style="115" bestFit="1" customWidth="1"/>
    <col min="10" max="10" width="9.33203125" style="115" bestFit="1" customWidth="1"/>
    <col min="11" max="11" width="7" style="115" bestFit="1" customWidth="1"/>
    <col min="12" max="12" width="9.33203125" style="115" bestFit="1" customWidth="1"/>
    <col min="13" max="13" width="5.5546875" style="115" bestFit="1" customWidth="1"/>
    <col min="14" max="14" width="9.33203125" style="115" bestFit="1" customWidth="1"/>
    <col min="15" max="15" width="7.33203125" style="115" customWidth="1"/>
    <col min="16" max="16384" width="9.109375" style="115"/>
  </cols>
  <sheetData>
    <row r="1" spans="1:15">
      <c r="A1" s="147" t="s">
        <v>271</v>
      </c>
      <c r="B1" s="147"/>
      <c r="C1" s="147"/>
      <c r="D1" s="147"/>
      <c r="E1" s="147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>
      <c r="A2" s="147" t="s">
        <v>321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15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</row>
    <row r="4" spans="1:15" ht="15.75" customHeight="1">
      <c r="A4" s="165" t="s">
        <v>322</v>
      </c>
      <c r="B4" s="166" t="s">
        <v>323</v>
      </c>
      <c r="C4" s="169" t="s">
        <v>324</v>
      </c>
      <c r="D4" s="172" t="s">
        <v>331</v>
      </c>
      <c r="E4" s="172"/>
      <c r="F4" s="173"/>
      <c r="G4" s="173"/>
      <c r="H4" s="173"/>
      <c r="I4" s="173"/>
      <c r="J4" s="172" t="s">
        <v>330</v>
      </c>
      <c r="K4" s="172"/>
      <c r="L4" s="173"/>
      <c r="M4" s="173"/>
      <c r="N4" s="173"/>
      <c r="O4" s="173"/>
    </row>
    <row r="5" spans="1:15" ht="15.75" customHeight="1">
      <c r="A5" s="165"/>
      <c r="B5" s="167"/>
      <c r="C5" s="170"/>
      <c r="D5" s="158" t="s">
        <v>23</v>
      </c>
      <c r="E5" s="159"/>
      <c r="F5" s="158" t="s">
        <v>24</v>
      </c>
      <c r="G5" s="159"/>
      <c r="H5" s="158"/>
      <c r="I5" s="159"/>
      <c r="J5" s="158" t="s">
        <v>23</v>
      </c>
      <c r="K5" s="159"/>
      <c r="L5" s="158" t="s">
        <v>24</v>
      </c>
      <c r="M5" s="159"/>
      <c r="N5" s="158" t="s">
        <v>25</v>
      </c>
      <c r="O5" s="159"/>
    </row>
    <row r="6" spans="1:15" ht="15.75" customHeight="1">
      <c r="A6" s="165"/>
      <c r="B6" s="168"/>
      <c r="C6" s="171"/>
      <c r="D6" s="116" t="s">
        <v>325</v>
      </c>
      <c r="E6" s="116" t="s">
        <v>326</v>
      </c>
      <c r="F6" s="116" t="s">
        <v>325</v>
      </c>
      <c r="G6" s="116" t="s">
        <v>326</v>
      </c>
      <c r="H6" s="116"/>
      <c r="I6" s="116"/>
      <c r="J6" s="116" t="s">
        <v>325</v>
      </c>
      <c r="K6" s="116" t="s">
        <v>326</v>
      </c>
      <c r="L6" s="116" t="s">
        <v>325</v>
      </c>
      <c r="M6" s="116" t="s">
        <v>326</v>
      </c>
      <c r="N6" s="116" t="s">
        <v>325</v>
      </c>
      <c r="O6" s="116" t="s">
        <v>326</v>
      </c>
    </row>
    <row r="7" spans="1:15" ht="15.75" customHeight="1">
      <c r="A7" s="117"/>
      <c r="B7" s="118" t="s">
        <v>229</v>
      </c>
      <c r="C7" s="119"/>
      <c r="D7" s="160" t="s">
        <v>88</v>
      </c>
      <c r="E7" s="161"/>
      <c r="F7" s="162" t="s">
        <v>1</v>
      </c>
      <c r="G7" s="163"/>
      <c r="H7" s="152"/>
      <c r="I7" s="153"/>
      <c r="J7" s="152" t="s">
        <v>43</v>
      </c>
      <c r="K7" s="153"/>
      <c r="L7" s="152" t="s">
        <v>327</v>
      </c>
      <c r="M7" s="153"/>
      <c r="N7" s="174" t="s">
        <v>5</v>
      </c>
      <c r="O7" s="174"/>
    </row>
    <row r="8" spans="1:15" ht="15.75" customHeight="1">
      <c r="A8" s="117">
        <v>14</v>
      </c>
      <c r="B8" s="120" t="s">
        <v>230</v>
      </c>
      <c r="C8" s="121" t="s">
        <v>19</v>
      </c>
      <c r="D8" s="120" t="s">
        <v>288</v>
      </c>
      <c r="E8" s="120" t="s">
        <v>288</v>
      </c>
      <c r="F8" s="120" t="s">
        <v>288</v>
      </c>
      <c r="G8" s="120" t="s">
        <v>288</v>
      </c>
      <c r="H8" s="120"/>
      <c r="I8" s="120"/>
      <c r="J8" s="120" t="s">
        <v>288</v>
      </c>
      <c r="K8" s="120" t="s">
        <v>288</v>
      </c>
      <c r="L8" s="120" t="s">
        <v>288</v>
      </c>
      <c r="M8" s="120" t="s">
        <v>288</v>
      </c>
      <c r="N8" s="120" t="s">
        <v>288</v>
      </c>
      <c r="O8" s="122" t="s">
        <v>202</v>
      </c>
    </row>
    <row r="9" spans="1:15" ht="15.75" customHeight="1">
      <c r="A9" s="117">
        <v>15</v>
      </c>
      <c r="B9" s="120" t="s">
        <v>232</v>
      </c>
      <c r="C9" s="121" t="s">
        <v>20</v>
      </c>
      <c r="D9" s="120" t="s">
        <v>289</v>
      </c>
      <c r="E9" s="120" t="s">
        <v>289</v>
      </c>
      <c r="F9" s="120" t="s">
        <v>289</v>
      </c>
      <c r="G9" s="120" t="s">
        <v>289</v>
      </c>
      <c r="H9" s="120"/>
      <c r="I9" s="120"/>
      <c r="J9" s="120" t="s">
        <v>289</v>
      </c>
      <c r="K9" s="120" t="s">
        <v>289</v>
      </c>
      <c r="L9" s="120" t="s">
        <v>289</v>
      </c>
      <c r="M9" s="120" t="s">
        <v>289</v>
      </c>
      <c r="N9" s="120" t="s">
        <v>289</v>
      </c>
      <c r="O9" s="120" t="s">
        <v>202</v>
      </c>
    </row>
    <row r="10" spans="1:15" ht="15.75" customHeight="1">
      <c r="A10" s="117">
        <v>16</v>
      </c>
      <c r="B10" s="120" t="s">
        <v>233</v>
      </c>
      <c r="C10" s="121" t="s">
        <v>21</v>
      </c>
      <c r="D10" s="120" t="s">
        <v>290</v>
      </c>
      <c r="E10" s="120" t="s">
        <v>290</v>
      </c>
      <c r="F10" s="120" t="s">
        <v>290</v>
      </c>
      <c r="G10" s="120" t="s">
        <v>290</v>
      </c>
      <c r="H10" s="120"/>
      <c r="I10" s="120"/>
      <c r="J10" s="120" t="s">
        <v>290</v>
      </c>
      <c r="K10" s="120" t="s">
        <v>290</v>
      </c>
      <c r="L10" s="120" t="s">
        <v>290</v>
      </c>
      <c r="M10" s="120" t="s">
        <v>290</v>
      </c>
      <c r="N10" s="120" t="s">
        <v>290</v>
      </c>
      <c r="O10" s="120" t="s">
        <v>214</v>
      </c>
    </row>
    <row r="11" spans="1:15" ht="15.75" customHeight="1">
      <c r="A11" s="117">
        <v>17</v>
      </c>
      <c r="B11" s="120" t="s">
        <v>234</v>
      </c>
      <c r="C11" s="121" t="s">
        <v>39</v>
      </c>
      <c r="D11" s="120" t="s">
        <v>293</v>
      </c>
      <c r="E11" s="120" t="s">
        <v>293</v>
      </c>
      <c r="F11" s="120" t="s">
        <v>293</v>
      </c>
      <c r="G11" s="120" t="s">
        <v>293</v>
      </c>
      <c r="H11" s="120"/>
      <c r="I11" s="120"/>
      <c r="J11" s="120" t="s">
        <v>293</v>
      </c>
      <c r="K11" s="120" t="s">
        <v>293</v>
      </c>
      <c r="L11" s="120" t="s">
        <v>293</v>
      </c>
      <c r="M11" s="120" t="s">
        <v>293</v>
      </c>
      <c r="N11" s="120" t="s">
        <v>293</v>
      </c>
      <c r="O11" s="120" t="s">
        <v>211</v>
      </c>
    </row>
    <row r="12" spans="1:15" ht="15.75" customHeight="1">
      <c r="A12" s="165" t="s">
        <v>322</v>
      </c>
      <c r="B12" s="166" t="s">
        <v>323</v>
      </c>
      <c r="C12" s="169" t="s">
        <v>324</v>
      </c>
      <c r="D12" s="172" t="s">
        <v>332</v>
      </c>
      <c r="E12" s="172"/>
      <c r="F12" s="173"/>
      <c r="G12" s="173"/>
      <c r="H12" s="173"/>
      <c r="I12" s="173"/>
      <c r="J12" s="172" t="s">
        <v>333</v>
      </c>
      <c r="K12" s="172"/>
      <c r="L12" s="173"/>
      <c r="M12" s="173"/>
      <c r="N12" s="173"/>
      <c r="O12" s="173"/>
    </row>
    <row r="13" spans="1:15" ht="15.75" customHeight="1">
      <c r="A13" s="165"/>
      <c r="B13" s="167"/>
      <c r="C13" s="170"/>
      <c r="D13" s="158" t="s">
        <v>23</v>
      </c>
      <c r="E13" s="159"/>
      <c r="F13" s="158" t="s">
        <v>24</v>
      </c>
      <c r="G13" s="159"/>
      <c r="H13" s="158" t="s">
        <v>25</v>
      </c>
      <c r="I13" s="159"/>
      <c r="J13" s="158" t="s">
        <v>23</v>
      </c>
      <c r="K13" s="159"/>
      <c r="L13" s="158" t="s">
        <v>24</v>
      </c>
      <c r="M13" s="159"/>
      <c r="N13" s="158" t="s">
        <v>25</v>
      </c>
      <c r="O13" s="159"/>
    </row>
    <row r="14" spans="1:15" ht="15.75" customHeight="1">
      <c r="A14" s="165"/>
      <c r="B14" s="168"/>
      <c r="C14" s="171"/>
      <c r="D14" s="116" t="s">
        <v>325</v>
      </c>
      <c r="E14" s="116" t="s">
        <v>326</v>
      </c>
      <c r="F14" s="116" t="s">
        <v>325</v>
      </c>
      <c r="G14" s="116" t="s">
        <v>326</v>
      </c>
      <c r="H14" s="116" t="s">
        <v>325</v>
      </c>
      <c r="I14" s="116" t="s">
        <v>326</v>
      </c>
      <c r="J14" s="116" t="s">
        <v>325</v>
      </c>
      <c r="K14" s="116" t="s">
        <v>326</v>
      </c>
      <c r="L14" s="116" t="s">
        <v>325</v>
      </c>
      <c r="M14" s="116" t="s">
        <v>326</v>
      </c>
      <c r="N14" s="116" t="s">
        <v>325</v>
      </c>
      <c r="O14" s="116" t="s">
        <v>326</v>
      </c>
    </row>
    <row r="15" spans="1:15" ht="15.75" customHeight="1">
      <c r="A15" s="117"/>
      <c r="B15" s="123" t="s">
        <v>198</v>
      </c>
      <c r="C15" s="124"/>
      <c r="D15" s="160" t="s">
        <v>43</v>
      </c>
      <c r="E15" s="161"/>
      <c r="F15" s="162" t="s">
        <v>5</v>
      </c>
      <c r="G15" s="163"/>
      <c r="H15" s="160" t="s">
        <v>1</v>
      </c>
      <c r="I15" s="161"/>
      <c r="J15" s="160" t="s">
        <v>43</v>
      </c>
      <c r="K15" s="161"/>
      <c r="L15" s="164" t="s">
        <v>5</v>
      </c>
      <c r="M15" s="164"/>
      <c r="N15" s="125"/>
      <c r="O15" s="126"/>
    </row>
    <row r="16" spans="1:15" ht="15.75" customHeight="1">
      <c r="A16" s="117">
        <v>1</v>
      </c>
      <c r="B16" s="120" t="s">
        <v>199</v>
      </c>
      <c r="C16" s="119" t="s">
        <v>9</v>
      </c>
      <c r="D16" s="120" t="s">
        <v>283</v>
      </c>
      <c r="E16" s="120" t="s">
        <v>283</v>
      </c>
      <c r="F16" s="120" t="s">
        <v>283</v>
      </c>
      <c r="G16" s="120" t="s">
        <v>202</v>
      </c>
      <c r="H16" s="120" t="s">
        <v>283</v>
      </c>
      <c r="I16" s="120" t="s">
        <v>283</v>
      </c>
      <c r="J16" s="120"/>
      <c r="K16" s="120"/>
      <c r="L16" s="122"/>
      <c r="M16" s="122"/>
      <c r="N16" s="120"/>
      <c r="O16" s="120"/>
    </row>
    <row r="17" spans="1:15" ht="15.75" customHeight="1">
      <c r="A17" s="117">
        <v>2</v>
      </c>
      <c r="B17" s="120" t="s">
        <v>207</v>
      </c>
      <c r="C17" s="119" t="s">
        <v>10</v>
      </c>
      <c r="D17" s="120" t="s">
        <v>211</v>
      </c>
      <c r="E17" s="120" t="s">
        <v>211</v>
      </c>
      <c r="F17" s="120" t="s">
        <v>211</v>
      </c>
      <c r="G17" s="120" t="s">
        <v>214</v>
      </c>
      <c r="H17" s="120" t="s">
        <v>211</v>
      </c>
      <c r="I17" s="120" t="s">
        <v>211</v>
      </c>
      <c r="J17" s="120"/>
      <c r="K17" s="120"/>
      <c r="L17" s="120"/>
      <c r="M17" s="120"/>
      <c r="N17" s="120"/>
      <c r="O17" s="120"/>
    </row>
    <row r="18" spans="1:15" ht="15.75" customHeight="1">
      <c r="A18" s="117">
        <v>3</v>
      </c>
      <c r="B18" s="120" t="s">
        <v>209</v>
      </c>
      <c r="C18" s="119" t="s">
        <v>35</v>
      </c>
      <c r="D18" s="120" t="s">
        <v>284</v>
      </c>
      <c r="E18" s="120" t="s">
        <v>284</v>
      </c>
      <c r="F18" s="120" t="s">
        <v>284</v>
      </c>
      <c r="G18" s="120" t="s">
        <v>211</v>
      </c>
      <c r="H18" s="120" t="s">
        <v>284</v>
      </c>
      <c r="I18" s="120" t="s">
        <v>284</v>
      </c>
      <c r="J18" s="120"/>
      <c r="K18" s="120"/>
      <c r="L18" s="120"/>
      <c r="M18" s="120"/>
      <c r="N18" s="120"/>
      <c r="O18" s="120"/>
    </row>
    <row r="19" spans="1:15" ht="15.75" customHeight="1">
      <c r="A19" s="117"/>
      <c r="B19" s="118" t="s">
        <v>212</v>
      </c>
      <c r="C19" s="119"/>
      <c r="D19" s="148" t="s">
        <v>43</v>
      </c>
      <c r="E19" s="156"/>
      <c r="F19" s="144" t="s">
        <v>5</v>
      </c>
      <c r="G19" s="157"/>
      <c r="H19" s="148" t="s">
        <v>1</v>
      </c>
      <c r="I19" s="156"/>
      <c r="J19" s="120"/>
      <c r="K19" s="120"/>
      <c r="L19" s="120"/>
      <c r="M19" s="120"/>
      <c r="N19" s="120"/>
      <c r="O19" s="120"/>
    </row>
    <row r="20" spans="1:15" ht="15.75" customHeight="1">
      <c r="A20" s="117">
        <v>4</v>
      </c>
      <c r="B20" s="120" t="s">
        <v>213</v>
      </c>
      <c r="C20" s="119" t="s">
        <v>11</v>
      </c>
      <c r="D20" s="120" t="s">
        <v>285</v>
      </c>
      <c r="E20" s="120" t="s">
        <v>285</v>
      </c>
      <c r="F20" s="120" t="s">
        <v>285</v>
      </c>
      <c r="G20" s="120" t="s">
        <v>202</v>
      </c>
      <c r="H20" s="120" t="s">
        <v>285</v>
      </c>
      <c r="I20" s="120" t="s">
        <v>285</v>
      </c>
      <c r="J20" s="127"/>
      <c r="K20" s="127"/>
      <c r="L20" s="127"/>
      <c r="M20" s="127"/>
      <c r="N20" s="126"/>
      <c r="O20" s="126"/>
    </row>
    <row r="21" spans="1:15" ht="15.75" customHeight="1">
      <c r="A21" s="117">
        <v>5</v>
      </c>
      <c r="B21" s="120" t="s">
        <v>215</v>
      </c>
      <c r="C21" s="119" t="s">
        <v>12</v>
      </c>
      <c r="D21" s="120" t="s">
        <v>286</v>
      </c>
      <c r="E21" s="120" t="s">
        <v>286</v>
      </c>
      <c r="F21" s="120" t="s">
        <v>286</v>
      </c>
      <c r="G21" s="120" t="s">
        <v>214</v>
      </c>
      <c r="H21" s="120" t="s">
        <v>286</v>
      </c>
      <c r="I21" s="120" t="s">
        <v>286</v>
      </c>
      <c r="J21" s="127"/>
      <c r="K21" s="127"/>
      <c r="L21" s="127"/>
      <c r="M21" s="127"/>
      <c r="N21" s="126"/>
      <c r="O21" s="126"/>
    </row>
    <row r="22" spans="1:15" ht="15.75" customHeight="1">
      <c r="A22" s="117">
        <v>6</v>
      </c>
      <c r="B22" s="120" t="s">
        <v>216</v>
      </c>
      <c r="C22" s="119" t="s">
        <v>37</v>
      </c>
      <c r="D22" s="120" t="s">
        <v>287</v>
      </c>
      <c r="E22" s="120" t="s">
        <v>287</v>
      </c>
      <c r="F22" s="120" t="s">
        <v>287</v>
      </c>
      <c r="G22" s="120" t="s">
        <v>211</v>
      </c>
      <c r="H22" s="120" t="s">
        <v>287</v>
      </c>
      <c r="I22" s="120" t="s">
        <v>287</v>
      </c>
      <c r="J22" s="127"/>
      <c r="K22" s="127"/>
      <c r="L22" s="127"/>
      <c r="M22" s="127"/>
      <c r="N22" s="126"/>
      <c r="O22" s="126"/>
    </row>
    <row r="23" spans="1:15" ht="15.75" customHeight="1">
      <c r="A23" s="117"/>
      <c r="B23" s="118" t="s">
        <v>217</v>
      </c>
      <c r="C23" s="119"/>
      <c r="D23" s="152" t="s">
        <v>31</v>
      </c>
      <c r="E23" s="153"/>
      <c r="F23" s="152" t="s">
        <v>43</v>
      </c>
      <c r="G23" s="153"/>
      <c r="H23" s="150" t="s">
        <v>5</v>
      </c>
      <c r="I23" s="151"/>
      <c r="J23" s="148" t="s">
        <v>1</v>
      </c>
      <c r="K23" s="149"/>
      <c r="L23" s="125"/>
      <c r="M23" s="128"/>
      <c r="N23" s="126"/>
      <c r="O23" s="126"/>
    </row>
    <row r="24" spans="1:15" ht="15.75" customHeight="1">
      <c r="A24" s="117">
        <v>7</v>
      </c>
      <c r="B24" s="120" t="s">
        <v>218</v>
      </c>
      <c r="C24" s="129" t="s">
        <v>13</v>
      </c>
      <c r="D24" s="120" t="s">
        <v>288</v>
      </c>
      <c r="E24" s="120" t="s">
        <v>219</v>
      </c>
      <c r="F24" s="120" t="s">
        <v>288</v>
      </c>
      <c r="G24" s="120" t="s">
        <v>288</v>
      </c>
      <c r="H24" s="120" t="s">
        <v>288</v>
      </c>
      <c r="I24" s="120" t="s">
        <v>202</v>
      </c>
      <c r="J24" s="120" t="s">
        <v>288</v>
      </c>
      <c r="K24" s="120" t="s">
        <v>288</v>
      </c>
      <c r="L24" s="120"/>
      <c r="M24" s="120"/>
      <c r="N24" s="126"/>
      <c r="O24" s="126"/>
    </row>
    <row r="25" spans="1:15" ht="15.75" customHeight="1">
      <c r="A25" s="117">
        <v>8</v>
      </c>
      <c r="B25" s="120" t="s">
        <v>220</v>
      </c>
      <c r="C25" s="129" t="s">
        <v>14</v>
      </c>
      <c r="D25" s="120" t="s">
        <v>289</v>
      </c>
      <c r="E25" s="120" t="s">
        <v>219</v>
      </c>
      <c r="F25" s="120" t="s">
        <v>289</v>
      </c>
      <c r="G25" s="120" t="s">
        <v>289</v>
      </c>
      <c r="H25" s="120" t="s">
        <v>289</v>
      </c>
      <c r="I25" s="120" t="s">
        <v>214</v>
      </c>
      <c r="J25" s="120" t="s">
        <v>289</v>
      </c>
      <c r="K25" s="120" t="s">
        <v>289</v>
      </c>
      <c r="L25" s="120"/>
      <c r="M25" s="120"/>
      <c r="N25" s="126"/>
      <c r="O25" s="126"/>
    </row>
    <row r="26" spans="1:15" ht="15.75" customHeight="1">
      <c r="A26" s="117">
        <v>9</v>
      </c>
      <c r="B26" s="120" t="s">
        <v>221</v>
      </c>
      <c r="C26" s="129" t="s">
        <v>15</v>
      </c>
      <c r="D26" s="120" t="s">
        <v>290</v>
      </c>
      <c r="E26" s="120" t="s">
        <v>219</v>
      </c>
      <c r="F26" s="120" t="s">
        <v>290</v>
      </c>
      <c r="G26" s="120" t="s">
        <v>290</v>
      </c>
      <c r="H26" s="120" t="s">
        <v>290</v>
      </c>
      <c r="I26" s="120" t="s">
        <v>211</v>
      </c>
      <c r="J26" s="120" t="s">
        <v>290</v>
      </c>
      <c r="K26" s="120" t="s">
        <v>290</v>
      </c>
      <c r="L26" s="120"/>
      <c r="M26" s="120"/>
      <c r="N26" s="126"/>
      <c r="O26" s="126"/>
    </row>
    <row r="27" spans="1:15" ht="15.75" customHeight="1">
      <c r="A27" s="117"/>
      <c r="B27" s="118" t="s">
        <v>222</v>
      </c>
      <c r="C27" s="119"/>
      <c r="D27" s="150" t="s">
        <v>43</v>
      </c>
      <c r="E27" s="151"/>
      <c r="F27" s="152" t="s">
        <v>88</v>
      </c>
      <c r="G27" s="153"/>
      <c r="H27" s="152" t="s">
        <v>1</v>
      </c>
      <c r="I27" s="153"/>
      <c r="J27" s="154" t="s">
        <v>31</v>
      </c>
      <c r="K27" s="155"/>
      <c r="L27" s="152" t="s">
        <v>327</v>
      </c>
      <c r="M27" s="153"/>
      <c r="N27" s="144" t="s">
        <v>5</v>
      </c>
      <c r="O27" s="145"/>
    </row>
    <row r="28" spans="1:15" ht="15.75" customHeight="1">
      <c r="A28" s="117">
        <v>10</v>
      </c>
      <c r="B28" s="120" t="s">
        <v>223</v>
      </c>
      <c r="C28" s="119" t="s">
        <v>16</v>
      </c>
      <c r="D28" s="120" t="s">
        <v>204</v>
      </c>
      <c r="E28" s="120" t="s">
        <v>204</v>
      </c>
      <c r="F28" s="120" t="s">
        <v>204</v>
      </c>
      <c r="G28" s="120" t="s">
        <v>204</v>
      </c>
      <c r="H28" s="120" t="s">
        <v>204</v>
      </c>
      <c r="I28" s="120" t="s">
        <v>204</v>
      </c>
      <c r="J28" s="120" t="s">
        <v>204</v>
      </c>
      <c r="K28" s="120" t="s">
        <v>219</v>
      </c>
      <c r="L28" s="120" t="s">
        <v>204</v>
      </c>
      <c r="M28" s="120" t="s">
        <v>204</v>
      </c>
      <c r="N28" s="120" t="s">
        <v>204</v>
      </c>
      <c r="O28" s="120" t="s">
        <v>202</v>
      </c>
    </row>
    <row r="29" spans="1:15" ht="15.75" customHeight="1">
      <c r="A29" s="117">
        <v>11</v>
      </c>
      <c r="B29" s="120" t="s">
        <v>226</v>
      </c>
      <c r="C29" s="119" t="s">
        <v>17</v>
      </c>
      <c r="D29" s="120" t="s">
        <v>291</v>
      </c>
      <c r="E29" s="120" t="s">
        <v>291</v>
      </c>
      <c r="F29" s="120" t="s">
        <v>291</v>
      </c>
      <c r="G29" s="120" t="s">
        <v>291</v>
      </c>
      <c r="H29" s="120" t="s">
        <v>291</v>
      </c>
      <c r="I29" s="120" t="s">
        <v>291</v>
      </c>
      <c r="J29" s="120" t="s">
        <v>291</v>
      </c>
      <c r="K29" s="120" t="s">
        <v>219</v>
      </c>
      <c r="L29" s="120" t="s">
        <v>291</v>
      </c>
      <c r="M29" s="120" t="s">
        <v>291</v>
      </c>
      <c r="N29" s="120" t="s">
        <v>291</v>
      </c>
      <c r="O29" s="120" t="s">
        <v>214</v>
      </c>
    </row>
    <row r="30" spans="1:15" ht="15.75" customHeight="1">
      <c r="A30" s="117">
        <v>12</v>
      </c>
      <c r="B30" s="120" t="s">
        <v>227</v>
      </c>
      <c r="C30" s="119" t="s">
        <v>18</v>
      </c>
      <c r="D30" s="120" t="s">
        <v>292</v>
      </c>
      <c r="E30" s="120" t="s">
        <v>292</v>
      </c>
      <c r="F30" s="120" t="s">
        <v>292</v>
      </c>
      <c r="G30" s="120" t="s">
        <v>292</v>
      </c>
      <c r="H30" s="120" t="s">
        <v>292</v>
      </c>
      <c r="I30" s="120" t="s">
        <v>292</v>
      </c>
      <c r="J30" s="120" t="s">
        <v>292</v>
      </c>
      <c r="K30" s="120" t="s">
        <v>219</v>
      </c>
      <c r="L30" s="120" t="s">
        <v>292</v>
      </c>
      <c r="M30" s="120" t="s">
        <v>292</v>
      </c>
      <c r="N30" s="120" t="s">
        <v>292</v>
      </c>
      <c r="O30" s="120" t="s">
        <v>211</v>
      </c>
    </row>
    <row r="31" spans="1:15" ht="15.75" customHeight="1">
      <c r="A31" s="117">
        <v>13</v>
      </c>
      <c r="B31" s="120" t="s">
        <v>275</v>
      </c>
      <c r="C31" s="119" t="s">
        <v>38</v>
      </c>
      <c r="D31" s="120" t="s">
        <v>293</v>
      </c>
      <c r="E31" s="120" t="s">
        <v>293</v>
      </c>
      <c r="F31" s="120" t="s">
        <v>293</v>
      </c>
      <c r="G31" s="120" t="s">
        <v>293</v>
      </c>
      <c r="H31" s="120" t="s">
        <v>293</v>
      </c>
      <c r="I31" s="120" t="s">
        <v>293</v>
      </c>
      <c r="J31" s="120" t="s">
        <v>293</v>
      </c>
      <c r="K31" s="120" t="s">
        <v>219</v>
      </c>
      <c r="L31" s="120" t="s">
        <v>293</v>
      </c>
      <c r="M31" s="120" t="s">
        <v>293</v>
      </c>
      <c r="N31" s="120" t="s">
        <v>293</v>
      </c>
      <c r="O31" s="120" t="s">
        <v>211</v>
      </c>
    </row>
    <row r="33" spans="10:15">
      <c r="J33" s="146" t="s">
        <v>328</v>
      </c>
      <c r="K33" s="146"/>
      <c r="L33" s="146"/>
      <c r="M33" s="146"/>
      <c r="N33" s="146"/>
      <c r="O33" s="146"/>
    </row>
    <row r="34" spans="10:15">
      <c r="J34" s="147" t="s">
        <v>329</v>
      </c>
      <c r="K34" s="147"/>
      <c r="L34" s="147"/>
      <c r="M34" s="147"/>
      <c r="N34" s="147"/>
      <c r="O34" s="147"/>
    </row>
    <row r="38" spans="10:15">
      <c r="J38" s="147" t="s">
        <v>246</v>
      </c>
      <c r="K38" s="147"/>
      <c r="L38" s="147"/>
      <c r="M38" s="147"/>
      <c r="N38" s="147"/>
      <c r="O38" s="147"/>
    </row>
  </sheetData>
  <mergeCells count="52">
    <mergeCell ref="A1:E1"/>
    <mergeCell ref="A2:O2"/>
    <mergeCell ref="A3:O3"/>
    <mergeCell ref="A4:A6"/>
    <mergeCell ref="B4:B6"/>
    <mergeCell ref="C4:C6"/>
    <mergeCell ref="D4:I4"/>
    <mergeCell ref="J4:O4"/>
    <mergeCell ref="D5:E5"/>
    <mergeCell ref="F5:G5"/>
    <mergeCell ref="H5:I5"/>
    <mergeCell ref="J5:K5"/>
    <mergeCell ref="L5:M5"/>
    <mergeCell ref="N5:O5"/>
    <mergeCell ref="D7:E7"/>
    <mergeCell ref="F7:G7"/>
    <mergeCell ref="H7:I7"/>
    <mergeCell ref="J7:K7"/>
    <mergeCell ref="L7:M7"/>
    <mergeCell ref="N7:O7"/>
    <mergeCell ref="A12:A14"/>
    <mergeCell ref="B12:B14"/>
    <mergeCell ref="C12:C14"/>
    <mergeCell ref="D12:I12"/>
    <mergeCell ref="J12:O12"/>
    <mergeCell ref="D13:E13"/>
    <mergeCell ref="F13:G13"/>
    <mergeCell ref="H13:I13"/>
    <mergeCell ref="J13:K13"/>
    <mergeCell ref="L13:M13"/>
    <mergeCell ref="N13:O13"/>
    <mergeCell ref="D15:E15"/>
    <mergeCell ref="F15:G15"/>
    <mergeCell ref="H15:I15"/>
    <mergeCell ref="J15:K15"/>
    <mergeCell ref="L15:M15"/>
    <mergeCell ref="D19:E19"/>
    <mergeCell ref="F19:G19"/>
    <mergeCell ref="H19:I19"/>
    <mergeCell ref="D23:E23"/>
    <mergeCell ref="F23:G23"/>
    <mergeCell ref="H23:I23"/>
    <mergeCell ref="D27:E27"/>
    <mergeCell ref="F27:G27"/>
    <mergeCell ref="H27:I27"/>
    <mergeCell ref="J27:K27"/>
    <mergeCell ref="L27:M27"/>
    <mergeCell ref="N27:O27"/>
    <mergeCell ref="J33:O33"/>
    <mergeCell ref="J34:O34"/>
    <mergeCell ref="J38:O38"/>
    <mergeCell ref="J23:K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PHÂN CÔNG</vt:lpstr>
      <vt:lpstr>TKB SG.ÁN</vt:lpstr>
      <vt:lpstr>Phân công coi chấm kiểm tra</vt:lpstr>
      <vt:lpstr>'TKB SG.ÁN'!Print_Titles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Welcome</cp:lastModifiedBy>
  <cp:lastPrinted>2025-05-05T18:33:50Z</cp:lastPrinted>
  <dcterms:created xsi:type="dcterms:W3CDTF">2021-04-09T00:05:53Z</dcterms:created>
  <dcterms:modified xsi:type="dcterms:W3CDTF">2025-05-05T19:16:39Z</dcterms:modified>
</cp:coreProperties>
</file>