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YEN THO\2024-2025\TKB\"/>
    </mc:Choice>
  </mc:AlternateContent>
  <xr:revisionPtr revIDLastSave="0" documentId="13_ncr:1_{8D2FF525-2E2C-4D98-B72F-9E2BB73AAD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KB SG.ÁN (Tuần 18)" sheetId="11" r:id="rId1"/>
    <sheet name="Phân công coi, chấm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7" i="11" l="1"/>
  <c r="U146" i="11"/>
  <c r="U145" i="11"/>
  <c r="U144" i="11"/>
  <c r="U143" i="11"/>
  <c r="U142" i="11"/>
  <c r="U141" i="11"/>
  <c r="U140" i="11"/>
  <c r="U139" i="11"/>
  <c r="U138" i="11"/>
  <c r="U137" i="11"/>
  <c r="U136" i="11"/>
  <c r="U135" i="11"/>
  <c r="U134" i="11"/>
  <c r="U133" i="11"/>
  <c r="U132" i="11"/>
  <c r="U131" i="11"/>
  <c r="U130" i="11"/>
  <c r="U129" i="11"/>
  <c r="U128" i="11"/>
  <c r="U127" i="11"/>
  <c r="U126" i="11"/>
  <c r="U125" i="11"/>
  <c r="U124" i="11"/>
  <c r="U123" i="11"/>
  <c r="U122" i="11"/>
  <c r="U121" i="11"/>
  <c r="U120" i="11"/>
  <c r="U119" i="11"/>
  <c r="U118" i="11"/>
  <c r="U117" i="11"/>
  <c r="U116" i="11"/>
  <c r="U115" i="11"/>
  <c r="U114" i="11"/>
  <c r="U113" i="11"/>
  <c r="U112" i="11"/>
  <c r="U111" i="11"/>
  <c r="U110" i="11"/>
  <c r="U109" i="11"/>
  <c r="U108" i="11"/>
  <c r="U107" i="11"/>
  <c r="U106" i="11"/>
  <c r="U105" i="11"/>
  <c r="U104" i="11"/>
  <c r="U103" i="11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S67" i="11"/>
  <c r="S62" i="11"/>
  <c r="S61" i="11"/>
  <c r="S60" i="11"/>
  <c r="S59" i="11"/>
  <c r="S58" i="11"/>
  <c r="S57" i="11"/>
  <c r="S54" i="11"/>
  <c r="S53" i="11"/>
  <c r="V52" i="11"/>
  <c r="U52" i="11"/>
  <c r="U51" i="11"/>
  <c r="U50" i="11"/>
  <c r="U49" i="11"/>
  <c r="U48" i="11"/>
  <c r="U47" i="11"/>
  <c r="U46" i="11"/>
  <c r="U45" i="11"/>
  <c r="U44" i="11"/>
  <c r="S42" i="11"/>
  <c r="R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V41" i="11"/>
  <c r="U41" i="11"/>
  <c r="V40" i="11"/>
  <c r="U40" i="11"/>
  <c r="V39" i="11"/>
  <c r="U39" i="11"/>
  <c r="U38" i="11"/>
  <c r="V37" i="11"/>
  <c r="U37" i="11"/>
  <c r="W37" i="11" s="1"/>
  <c r="V36" i="11"/>
  <c r="U36" i="11"/>
  <c r="V35" i="11"/>
  <c r="U35" i="11"/>
  <c r="V34" i="11"/>
  <c r="U34" i="11"/>
  <c r="V33" i="11"/>
  <c r="U33" i="11"/>
  <c r="V32" i="11"/>
  <c r="U32" i="11"/>
  <c r="V31" i="11"/>
  <c r="U31" i="11"/>
  <c r="W31" i="11" s="1"/>
  <c r="V30" i="11"/>
  <c r="U30" i="11"/>
  <c r="V29" i="11"/>
  <c r="U29" i="11"/>
  <c r="V28" i="11"/>
  <c r="U28" i="11"/>
  <c r="W28" i="11" s="1"/>
  <c r="V27" i="11"/>
  <c r="U27" i="11"/>
  <c r="W27" i="11" s="1"/>
  <c r="V26" i="11"/>
  <c r="U26" i="11"/>
  <c r="V24" i="11"/>
  <c r="U24" i="11"/>
  <c r="V23" i="11"/>
  <c r="U23" i="11"/>
  <c r="V22" i="11"/>
  <c r="U22" i="11"/>
  <c r="W22" i="11" s="1"/>
  <c r="V21" i="11"/>
  <c r="U21" i="11"/>
  <c r="W21" i="11" s="1"/>
  <c r="V20" i="11"/>
  <c r="U20" i="11"/>
  <c r="W20" i="11" s="1"/>
  <c r="V19" i="11"/>
  <c r="U19" i="11"/>
  <c r="W19" i="11" s="1"/>
  <c r="V18" i="11"/>
  <c r="U18" i="11"/>
  <c r="W18" i="11" s="1"/>
  <c r="V17" i="11"/>
  <c r="U17" i="11"/>
  <c r="W17" i="11" s="1"/>
  <c r="V16" i="11"/>
  <c r="U16" i="11"/>
  <c r="W16" i="11" s="1"/>
  <c r="V15" i="11"/>
  <c r="U15" i="11"/>
  <c r="W15" i="11" s="1"/>
  <c r="V14" i="11"/>
  <c r="U14" i="11"/>
  <c r="W14" i="11" s="1"/>
  <c r="V13" i="11"/>
  <c r="U13" i="11"/>
  <c r="W13" i="11" s="1"/>
  <c r="V12" i="11"/>
  <c r="U12" i="11"/>
  <c r="V11" i="11"/>
  <c r="U11" i="11"/>
  <c r="W11" i="11" s="1"/>
  <c r="V10" i="11"/>
  <c r="U10" i="11"/>
  <c r="W10" i="11" s="1"/>
  <c r="V9" i="11"/>
  <c r="U9" i="11"/>
  <c r="W9" i="11" s="1"/>
  <c r="V8" i="11"/>
  <c r="U8" i="11"/>
  <c r="W8" i="11" s="1"/>
  <c r="V7" i="11"/>
  <c r="U7" i="11"/>
  <c r="V6" i="11"/>
  <c r="U6" i="11"/>
  <c r="W6" i="11" s="1"/>
  <c r="V5" i="11"/>
  <c r="U5" i="11"/>
  <c r="W24" i="11" l="1"/>
  <c r="W23" i="11"/>
  <c r="W35" i="11"/>
  <c r="W33" i="11"/>
  <c r="W36" i="11"/>
  <c r="W7" i="11"/>
  <c r="W32" i="11"/>
  <c r="W5" i="11"/>
  <c r="W12" i="11"/>
  <c r="W26" i="11"/>
  <c r="W34" i="11"/>
  <c r="W29" i="11"/>
  <c r="W30" i="11"/>
  <c r="F68" i="11"/>
  <c r="F53" i="11"/>
  <c r="P68" i="11"/>
  <c r="P53" i="11"/>
  <c r="K68" i="11"/>
  <c r="K53" i="11"/>
  <c r="T68" i="11"/>
  <c r="T53" i="11"/>
  <c r="Q68" i="11"/>
  <c r="Q53" i="11"/>
  <c r="G68" i="11"/>
  <c r="G53" i="11"/>
  <c r="U43" i="11"/>
  <c r="C43" i="11"/>
  <c r="R68" i="11"/>
  <c r="R53" i="11"/>
  <c r="S68" i="11"/>
  <c r="S55" i="11"/>
  <c r="H68" i="11"/>
  <c r="H53" i="11"/>
  <c r="D68" i="11"/>
  <c r="D53" i="11"/>
  <c r="E68" i="11"/>
  <c r="E53" i="11"/>
  <c r="N68" i="11"/>
  <c r="N53" i="11"/>
  <c r="I68" i="11"/>
  <c r="I53" i="11"/>
  <c r="O68" i="11"/>
  <c r="O53" i="11"/>
  <c r="J68" i="11"/>
  <c r="J53" i="11"/>
  <c r="U68" i="11"/>
  <c r="C68" i="11"/>
  <c r="M68" i="11"/>
  <c r="M53" i="11"/>
  <c r="M57" i="11"/>
  <c r="M55" i="11"/>
  <c r="M64" i="11"/>
  <c r="M61" i="11"/>
  <c r="M56" i="11"/>
  <c r="M63" i="11"/>
  <c r="M58" i="11"/>
  <c r="M59" i="11"/>
  <c r="M66" i="11"/>
  <c r="M67" i="11"/>
  <c r="M65" i="11"/>
  <c r="M60" i="11"/>
  <c r="M62" i="11"/>
  <c r="M54" i="11"/>
  <c r="M25" i="11"/>
  <c r="M43" i="11"/>
  <c r="U42" i="11"/>
  <c r="Q42" i="11"/>
  <c r="V42" i="11"/>
  <c r="L64" i="11"/>
  <c r="L59" i="11"/>
  <c r="L57" i="11"/>
  <c r="L43" i="11"/>
  <c r="L61" i="11"/>
  <c r="L65" i="11"/>
  <c r="L54" i="11"/>
  <c r="L56" i="11"/>
  <c r="L60" i="11"/>
  <c r="L66" i="11"/>
  <c r="L63" i="11"/>
  <c r="L67" i="11"/>
  <c r="L55" i="11"/>
  <c r="L62" i="11"/>
  <c r="L58" i="11"/>
  <c r="J66" i="11"/>
  <c r="J67" i="11"/>
  <c r="J61" i="11"/>
  <c r="J60" i="11"/>
  <c r="J62" i="11"/>
  <c r="J64" i="11"/>
  <c r="J43" i="11"/>
  <c r="J54" i="11"/>
  <c r="J65" i="11"/>
  <c r="J56" i="11"/>
  <c r="J63" i="11"/>
  <c r="J58" i="11"/>
  <c r="J59" i="11"/>
  <c r="J55" i="11"/>
  <c r="J25" i="11"/>
  <c r="J57" i="11"/>
  <c r="I65" i="11"/>
  <c r="I62" i="11"/>
  <c r="I64" i="11"/>
  <c r="I43" i="11"/>
  <c r="I60" i="11"/>
  <c r="I54" i="11"/>
  <c r="I66" i="11"/>
  <c r="I55" i="11"/>
  <c r="I63" i="11"/>
  <c r="I56" i="11"/>
  <c r="I57" i="11"/>
  <c r="I58" i="11"/>
  <c r="I59" i="11"/>
  <c r="I61" i="11"/>
  <c r="I25" i="11"/>
  <c r="I67" i="11"/>
  <c r="T65" i="11"/>
  <c r="U65" i="11"/>
  <c r="C65" i="11"/>
  <c r="V65" i="11"/>
  <c r="V62" i="11"/>
  <c r="U62" i="11"/>
  <c r="C62" i="11"/>
  <c r="T62" i="11"/>
  <c r="U63" i="11"/>
  <c r="V63" i="11"/>
  <c r="C63" i="11"/>
  <c r="T63" i="11"/>
  <c r="V58" i="11"/>
  <c r="T58" i="11"/>
  <c r="C58" i="11"/>
  <c r="U58" i="11"/>
  <c r="T54" i="11"/>
  <c r="U54" i="11"/>
  <c r="C54" i="11"/>
  <c r="V54" i="11"/>
  <c r="V55" i="11"/>
  <c r="U55" i="11"/>
  <c r="C55" i="11"/>
  <c r="T55" i="11"/>
  <c r="U67" i="11"/>
  <c r="T67" i="11"/>
  <c r="C67" i="11"/>
  <c r="V67" i="11"/>
  <c r="U56" i="11"/>
  <c r="V56" i="11"/>
  <c r="C56" i="11"/>
  <c r="T56" i="11"/>
  <c r="T59" i="11"/>
  <c r="V59" i="11"/>
  <c r="C59" i="11"/>
  <c r="U59" i="11"/>
  <c r="T61" i="11"/>
  <c r="U61" i="11"/>
  <c r="C61" i="11"/>
  <c r="V61" i="11"/>
  <c r="U66" i="11"/>
  <c r="V66" i="11"/>
  <c r="C66" i="11"/>
  <c r="T66" i="11"/>
  <c r="U64" i="11"/>
  <c r="T64" i="11"/>
  <c r="C64" i="11"/>
  <c r="V64" i="11"/>
  <c r="T60" i="11"/>
  <c r="U60" i="11"/>
  <c r="C60" i="11"/>
  <c r="V60" i="11"/>
  <c r="U57" i="11"/>
  <c r="V57" i="11"/>
  <c r="C57" i="11"/>
  <c r="T57" i="11"/>
  <c r="S63" i="11"/>
  <c r="S56" i="11"/>
  <c r="S64" i="11"/>
  <c r="S43" i="11"/>
  <c r="S66" i="11"/>
  <c r="S25" i="11"/>
  <c r="S65" i="11"/>
  <c r="R59" i="11"/>
  <c r="R55" i="11"/>
  <c r="R62" i="11"/>
  <c r="R54" i="11"/>
  <c r="R56" i="11"/>
  <c r="R60" i="11"/>
  <c r="R67" i="11"/>
  <c r="R58" i="11"/>
  <c r="R64" i="11"/>
  <c r="R61" i="11"/>
  <c r="R66" i="11"/>
  <c r="R43" i="11"/>
  <c r="R57" i="11"/>
  <c r="R63" i="11"/>
  <c r="R25" i="11"/>
  <c r="R65" i="11"/>
  <c r="E60" i="11"/>
  <c r="E66" i="11"/>
  <c r="E58" i="11"/>
  <c r="E55" i="11"/>
  <c r="E43" i="11"/>
  <c r="E63" i="11"/>
  <c r="E59" i="11"/>
  <c r="E54" i="11"/>
  <c r="E65" i="11"/>
  <c r="E62" i="11"/>
  <c r="E57" i="11"/>
  <c r="E64" i="11"/>
  <c r="E61" i="11"/>
  <c r="E67" i="11"/>
  <c r="E25" i="11"/>
  <c r="E56" i="11"/>
  <c r="N65" i="11"/>
  <c r="N59" i="11"/>
  <c r="N54" i="11"/>
  <c r="N61" i="11"/>
  <c r="N60" i="11"/>
  <c r="N67" i="11"/>
  <c r="N64" i="11"/>
  <c r="N63" i="11"/>
  <c r="N55" i="11"/>
  <c r="N66" i="11"/>
  <c r="N43" i="11"/>
  <c r="N57" i="11"/>
  <c r="N62" i="11"/>
  <c r="N56" i="11"/>
  <c r="N25" i="11"/>
  <c r="N58" i="11"/>
  <c r="D58" i="11"/>
  <c r="D59" i="11"/>
  <c r="D60" i="11"/>
  <c r="D63" i="11"/>
  <c r="D57" i="11"/>
  <c r="D54" i="11"/>
  <c r="D65" i="11"/>
  <c r="D61" i="11"/>
  <c r="D43" i="11"/>
  <c r="D56" i="11"/>
  <c r="D62" i="11"/>
  <c r="D67" i="11"/>
  <c r="D66" i="11"/>
  <c r="D55" i="11"/>
  <c r="D25" i="11"/>
  <c r="D64" i="11"/>
  <c r="O62" i="11"/>
  <c r="O61" i="11"/>
  <c r="O56" i="11"/>
  <c r="O65" i="11"/>
  <c r="O43" i="11"/>
  <c r="O58" i="11"/>
  <c r="O54" i="11"/>
  <c r="O64" i="11"/>
  <c r="O63" i="11"/>
  <c r="O57" i="11"/>
  <c r="O67" i="11"/>
  <c r="O55" i="11"/>
  <c r="O66" i="11"/>
  <c r="O59" i="11"/>
  <c r="O25" i="11"/>
  <c r="O60" i="11"/>
  <c r="H63" i="11"/>
  <c r="H43" i="11"/>
  <c r="H67" i="11"/>
  <c r="H55" i="11"/>
  <c r="H59" i="11"/>
  <c r="H57" i="11"/>
  <c r="H66" i="11"/>
  <c r="H65" i="11"/>
  <c r="H58" i="11"/>
  <c r="H64" i="11"/>
  <c r="H62" i="11"/>
  <c r="H54" i="11"/>
  <c r="H61" i="11"/>
  <c r="H60" i="11"/>
  <c r="H25" i="11"/>
  <c r="H56" i="11"/>
  <c r="K58" i="11"/>
  <c r="K55" i="11"/>
  <c r="K54" i="11"/>
  <c r="K56" i="11"/>
  <c r="K62" i="11"/>
  <c r="K57" i="11"/>
  <c r="K61" i="11"/>
  <c r="K60" i="11"/>
  <c r="K67" i="11"/>
  <c r="K66" i="11"/>
  <c r="K43" i="11"/>
  <c r="K64" i="11"/>
  <c r="K65" i="11"/>
  <c r="K63" i="11"/>
  <c r="K25" i="11"/>
  <c r="K59" i="11"/>
  <c r="L25" i="11"/>
  <c r="L53" i="11"/>
  <c r="L68" i="11"/>
  <c r="U25" i="11"/>
  <c r="U53" i="11"/>
  <c r="C25" i="11"/>
  <c r="C53" i="11"/>
  <c r="V53" i="11"/>
  <c r="G66" i="11"/>
  <c r="G63" i="11"/>
  <c r="G61" i="11"/>
  <c r="G58" i="11"/>
  <c r="G43" i="11"/>
  <c r="G65" i="11"/>
  <c r="G64" i="11"/>
  <c r="G56" i="11"/>
  <c r="G54" i="11"/>
  <c r="G59" i="11"/>
  <c r="G57" i="11"/>
  <c r="G62" i="11"/>
  <c r="G67" i="11"/>
  <c r="G60" i="11"/>
  <c r="G25" i="11"/>
  <c r="G55" i="11"/>
  <c r="F60" i="11"/>
  <c r="F66" i="11"/>
  <c r="F58" i="11"/>
  <c r="F57" i="11"/>
  <c r="F65" i="11"/>
  <c r="F61" i="11"/>
  <c r="F56" i="11"/>
  <c r="F62" i="11"/>
  <c r="F64" i="11"/>
  <c r="F67" i="11"/>
  <c r="F43" i="11"/>
  <c r="F55" i="11"/>
  <c r="F54" i="11"/>
  <c r="F63" i="11"/>
  <c r="F25" i="11"/>
  <c r="F59" i="11"/>
  <c r="P63" i="11"/>
  <c r="P60" i="11"/>
  <c r="P55" i="11"/>
  <c r="P43" i="11"/>
  <c r="P66" i="11"/>
  <c r="P58" i="11"/>
  <c r="P54" i="11"/>
  <c r="P56" i="11"/>
  <c r="P59" i="11"/>
  <c r="P57" i="11"/>
  <c r="P62" i="11"/>
  <c r="P67" i="11"/>
  <c r="P61" i="11"/>
  <c r="P65" i="11"/>
  <c r="P25" i="11"/>
  <c r="P64" i="11"/>
  <c r="Q61" i="11"/>
  <c r="Q60" i="11"/>
  <c r="Q58" i="11"/>
  <c r="Q54" i="11"/>
  <c r="Q56" i="11"/>
  <c r="Q64" i="11"/>
  <c r="Q67" i="11"/>
  <c r="Q65" i="11"/>
  <c r="Q57" i="11"/>
  <c r="Q66" i="11"/>
  <c r="Q43" i="11"/>
  <c r="Q59" i="11"/>
  <c r="Q55" i="11"/>
  <c r="Q62" i="11"/>
  <c r="Q25" i="11"/>
  <c r="Q63" i="11"/>
</calcChain>
</file>

<file path=xl/sharedStrings.xml><?xml version="1.0" encoding="utf-8"?>
<sst xmlns="http://schemas.openxmlformats.org/spreadsheetml/2006/main" count="904" uniqueCount="276">
  <si>
    <t>TV</t>
  </si>
  <si>
    <t>Toán</t>
  </si>
  <si>
    <t>Đ.Đ</t>
  </si>
  <si>
    <t>CN</t>
  </si>
  <si>
    <t>HĐTN-CC</t>
  </si>
  <si>
    <t>HĐTN</t>
  </si>
  <si>
    <t>Khối 1</t>
  </si>
  <si>
    <t>Trần Thị Hoàn</t>
  </si>
  <si>
    <t>1A</t>
  </si>
  <si>
    <t>Thu</t>
  </si>
  <si>
    <t>Cường</t>
  </si>
  <si>
    <t>Tâm</t>
  </si>
  <si>
    <t>Thùy</t>
  </si>
  <si>
    <t>Nguyễn Thị Thúy</t>
  </si>
  <si>
    <t>1B</t>
  </si>
  <si>
    <t>Vũ Thị Bảo</t>
  </si>
  <si>
    <t>1C</t>
  </si>
  <si>
    <t>Thảo</t>
  </si>
  <si>
    <t>Khối 2</t>
  </si>
  <si>
    <t>Nguyễn Thị Hoài</t>
  </si>
  <si>
    <t>2A</t>
  </si>
  <si>
    <t>Quyên</t>
  </si>
  <si>
    <t>Lê Thị Lan</t>
  </si>
  <si>
    <t>2B</t>
  </si>
  <si>
    <t>Nguyễn Thị Hải Lý</t>
  </si>
  <si>
    <t>2C</t>
  </si>
  <si>
    <t>Khối 3</t>
  </si>
  <si>
    <t>Nguyễn Thị Phương</t>
  </si>
  <si>
    <t>3A</t>
  </si>
  <si>
    <t>Uyên</t>
  </si>
  <si>
    <t>Nguyễn Thị Thảo</t>
  </si>
  <si>
    <t>3B</t>
  </si>
  <si>
    <t>Đỗ Thị Kim Yến</t>
  </si>
  <si>
    <t>3C</t>
  </si>
  <si>
    <t>Khối 4</t>
  </si>
  <si>
    <t>Đỗ Thị Dung</t>
  </si>
  <si>
    <t>4A</t>
  </si>
  <si>
    <t>Nguyễn Thị Tâm</t>
  </si>
  <si>
    <t>4B</t>
  </si>
  <si>
    <t>Ngô Thị Ngọc Mai</t>
  </si>
  <si>
    <t>4C</t>
  </si>
  <si>
    <t>Ng. Thị Ngọc Mai</t>
  </si>
  <si>
    <t>4D</t>
  </si>
  <si>
    <t>Mai</t>
  </si>
  <si>
    <t>Trang</t>
  </si>
  <si>
    <t>Xuân</t>
  </si>
  <si>
    <t>Khối 5</t>
  </si>
  <si>
    <t>Phạm Thị Lê</t>
  </si>
  <si>
    <t>5A</t>
  </si>
  <si>
    <t>Ng. Thị Xuân</t>
  </si>
  <si>
    <t>5B</t>
  </si>
  <si>
    <t>Ng.Thị Huyền Trang</t>
  </si>
  <si>
    <t>5C</t>
  </si>
  <si>
    <t>Khổng Thị Hòa</t>
  </si>
  <si>
    <t>5D</t>
  </si>
  <si>
    <t>TA</t>
  </si>
  <si>
    <t>GDTC</t>
  </si>
  <si>
    <t>MT</t>
  </si>
  <si>
    <t>Lê Thị Thu Hương</t>
  </si>
  <si>
    <t xml:space="preserve"> </t>
  </si>
  <si>
    <t>TRƯỜNG TIỂU HỌC YÊN THỌ</t>
  </si>
  <si>
    <t>THỜI KHÓA BIỂU NĂM HỌC 2024-2025</t>
  </si>
  <si>
    <t>SÁNG</t>
  </si>
  <si>
    <t>Tiết</t>
  </si>
  <si>
    <t>1A - Hoàn</t>
  </si>
  <si>
    <t>1B - Thuý</t>
  </si>
  <si>
    <t>1C - Bảo</t>
  </si>
  <si>
    <t>2A - Hoài</t>
  </si>
  <si>
    <t>2B - Lan</t>
  </si>
  <si>
    <t>2C - Lý</t>
  </si>
  <si>
    <t>3A-Phương</t>
  </si>
  <si>
    <t>3B-Thảo</t>
  </si>
  <si>
    <t>3C-Yến</t>
  </si>
  <si>
    <t>4A-Dung</t>
  </si>
  <si>
    <t>4B-Tâm</t>
  </si>
  <si>
    <t>4C-Ngô Mai</t>
  </si>
  <si>
    <t>5A-Lê</t>
  </si>
  <si>
    <t>5B-Xuân</t>
  </si>
  <si>
    <t>5C-Trang</t>
  </si>
  <si>
    <t>5D-Hoà</t>
  </si>
  <si>
    <t>Thứ 2</t>
  </si>
  <si>
    <t>Tiết 1</t>
  </si>
  <si>
    <t>HĐTN-CC-THẢO</t>
  </si>
  <si>
    <t>Tiết 2</t>
  </si>
  <si>
    <t>TA-4B-Quyên</t>
  </si>
  <si>
    <t>GDTC-5A-Cường</t>
  </si>
  <si>
    <t>Tiết 3</t>
  </si>
  <si>
    <t>KH-4A-Đ.A</t>
  </si>
  <si>
    <t>TA-4C-Quyên</t>
  </si>
  <si>
    <t>TV-L.H</t>
  </si>
  <si>
    <t>GDTC-5B-Cường</t>
  </si>
  <si>
    <t>Tiết 4</t>
  </si>
  <si>
    <t>KH-4B-Đ.A</t>
  </si>
  <si>
    <t>HĐTN-4B-THẢO</t>
  </si>
  <si>
    <t>LS&amp;ĐL</t>
  </si>
  <si>
    <t>GDTC-5C-Cường</t>
  </si>
  <si>
    <t>Thứ 3</t>
  </si>
  <si>
    <t>TNXH-1A-Diệp</t>
  </si>
  <si>
    <t>AN-2A-Tuyến</t>
  </si>
  <si>
    <t>GDTC-2B-Cường</t>
  </si>
  <si>
    <t>TNXH-2C-Tâm</t>
  </si>
  <si>
    <t>TA-3A-Thu</t>
  </si>
  <si>
    <t>Tin-4A-Uyên</t>
  </si>
  <si>
    <t>MT-4C-Thùy</t>
  </si>
  <si>
    <t>TA-5A-Thảo</t>
  </si>
  <si>
    <t>TNXH-1C-Diệp</t>
  </si>
  <si>
    <t>TNXH-2A-Tâm</t>
  </si>
  <si>
    <t>AN-2B-Tuyến</t>
  </si>
  <si>
    <t>MT-2C-Thùy</t>
  </si>
  <si>
    <t>TA-3B-Thu</t>
  </si>
  <si>
    <t>Tin-3C-Uyên</t>
  </si>
  <si>
    <t>GDTC-4C-Cường</t>
  </si>
  <si>
    <t>Khoa</t>
  </si>
  <si>
    <t>HĐTN-1C-Tuyến</t>
  </si>
  <si>
    <t>GDTC-2A-Cường</t>
  </si>
  <si>
    <t>TNXH-2B-Tâm</t>
  </si>
  <si>
    <t>TA-3C-Thu</t>
  </si>
  <si>
    <t>Đ.Đ-4A-Diệp</t>
  </si>
  <si>
    <t>Tin-4D-Uyên</t>
  </si>
  <si>
    <t>TA-5B-Thảo</t>
  </si>
  <si>
    <t>AN-2C-Tuyến</t>
  </si>
  <si>
    <t>TNXH</t>
  </si>
  <si>
    <t>Tin-4B-Uyên</t>
  </si>
  <si>
    <t>GDTC-4D-Cường</t>
  </si>
  <si>
    <t>BDTV</t>
  </si>
  <si>
    <t>Thứ 4</t>
  </si>
  <si>
    <t>TA-1A-Thu</t>
  </si>
  <si>
    <t>TA-2A-Quyên</t>
  </si>
  <si>
    <t>GDTC-3A-Cường</t>
  </si>
  <si>
    <t>AN-4C-THẢO</t>
  </si>
  <si>
    <t>Tin-5A-Uyên</t>
  </si>
  <si>
    <t>MT-5B-Thùy</t>
  </si>
  <si>
    <t>HĐTN-5C-Tuyến</t>
  </si>
  <si>
    <t>GDTC-1A-Tâm</t>
  </si>
  <si>
    <t>HĐTN-2B-Tuyến</t>
  </si>
  <si>
    <t>GDTC-3B-Cường</t>
  </si>
  <si>
    <t>AN-5A-THẢO</t>
  </si>
  <si>
    <t>Tin-5B-Uyên</t>
  </si>
  <si>
    <t>MT-5C-Thùy</t>
  </si>
  <si>
    <t>GDTC-1B-Tâm</t>
  </si>
  <si>
    <t>AN-4B-Tuyến</t>
  </si>
  <si>
    <t>AN-5B-THẢO</t>
  </si>
  <si>
    <t>Tin-5C-Uyên</t>
  </si>
  <si>
    <t>HĐTN-4A-Tuyến</t>
  </si>
  <si>
    <t>TA-4D-Quyên</t>
  </si>
  <si>
    <t>MT-5A-Thùy</t>
  </si>
  <si>
    <t>AN-5C-THẢO</t>
  </si>
  <si>
    <t>Tin-5D-Uyên</t>
  </si>
  <si>
    <t>Thứ 5</t>
  </si>
  <si>
    <t>GDTC-2A-Tâm</t>
  </si>
  <si>
    <t>MT-2B-Thùy</t>
  </si>
  <si>
    <t>HĐTN-2C-Tuyến</t>
  </si>
  <si>
    <t>BDT</t>
  </si>
  <si>
    <t>HĐTN-1A-Tuyến</t>
  </si>
  <si>
    <t>MT-1C-Thùy</t>
  </si>
  <si>
    <t>Đ.Đ-4C-Tâm</t>
  </si>
  <si>
    <t>HĐTN-2A-Tuyến</t>
  </si>
  <si>
    <t>TA-2B-Quyên</t>
  </si>
  <si>
    <t>GDTC-2C-Tâm</t>
  </si>
  <si>
    <t>MT-4A-Thùy</t>
  </si>
  <si>
    <t>TA-5D-Thảo</t>
  </si>
  <si>
    <t>MT-1A-Thùy</t>
  </si>
  <si>
    <t>TA-1B-Thu</t>
  </si>
  <si>
    <t>Đ.Đ-1C-Uyên</t>
  </si>
  <si>
    <t>AN-4A-THẢO</t>
  </si>
  <si>
    <t>GDTC-4C-Tâm</t>
  </si>
  <si>
    <t>HĐTN-5A-Tuyến</t>
  </si>
  <si>
    <t>TA-5C-Thảo</t>
  </si>
  <si>
    <t>GDTC-5D-Cường</t>
  </si>
  <si>
    <t>Thứ 6</t>
  </si>
  <si>
    <t>GDTC-2B-Tâm</t>
  </si>
  <si>
    <t>TA-4A-Thu</t>
  </si>
  <si>
    <t>HĐTNSHL</t>
  </si>
  <si>
    <t>Đ.Đ-2B-Tâm</t>
  </si>
  <si>
    <t>TA-1C-Thảo</t>
  </si>
  <si>
    <t>CHIỀU</t>
  </si>
  <si>
    <t>AN-1B-Tuyến</t>
  </si>
  <si>
    <t>GDTC-1C-Cường</t>
  </si>
  <si>
    <t>Tin-3A-Uyên</t>
  </si>
  <si>
    <t>MT-4B-Thùy</t>
  </si>
  <si>
    <t>KH-4D-Đ.A</t>
  </si>
  <si>
    <t>GDTC-1A-Cường</t>
  </si>
  <si>
    <t>AN-1C-Tuyến</t>
  </si>
  <si>
    <t>MT-2A-Thùy</t>
  </si>
  <si>
    <t>BDTV-2B-Tâm</t>
  </si>
  <si>
    <t>Tin-3B-Uyên</t>
  </si>
  <si>
    <t>KH-4C-Đ.A</t>
  </si>
  <si>
    <t>AN-1A-Tuyến</t>
  </si>
  <si>
    <t>GDTC-1B-Cường</t>
  </si>
  <si>
    <t>TA-2C-Quyên</t>
  </si>
  <si>
    <t>Tin-4C-Uyên</t>
  </si>
  <si>
    <t>MT-5D-Thùy</t>
  </si>
  <si>
    <t>MT-3B-Thùy</t>
  </si>
  <si>
    <t>AN-3C-Tuyến</t>
  </si>
  <si>
    <t>AN-3A-Tuyến</t>
  </si>
  <si>
    <t>MT-3C-Thùy</t>
  </si>
  <si>
    <t>GDTC-4A-Cường</t>
  </si>
  <si>
    <t>GDTC-4D-Tâm</t>
  </si>
  <si>
    <t>GDTC-1C-Tâm</t>
  </si>
  <si>
    <t>MT-3A-Thùy</t>
  </si>
  <si>
    <t>AN-3B-Tuyến</t>
  </si>
  <si>
    <t>GDTC-4B-Cường</t>
  </si>
  <si>
    <t>BDTA-5D-Thảo</t>
  </si>
  <si>
    <t>Đ.Đ-2A-Tâm</t>
  </si>
  <si>
    <t>AN-4D-Tuyến</t>
  </si>
  <si>
    <t>MT-1B-Thùy</t>
  </si>
  <si>
    <t xml:space="preserve">HĐTN </t>
  </si>
  <si>
    <t>HĐTN-1B-Tuyến</t>
  </si>
  <si>
    <t>GDTC-2C-Cường</t>
  </si>
  <si>
    <t>BDT-4C-Diệp</t>
  </si>
  <si>
    <t>MT-4D-Thùy</t>
  </si>
  <si>
    <t>BDTA-5A-Thảo</t>
  </si>
  <si>
    <t>Đ.Đ-2C-Tâm</t>
  </si>
  <si>
    <t>BDTA-5C-Thảo</t>
  </si>
  <si>
    <t>BDTA-5B-Thảo</t>
  </si>
  <si>
    <t>AN-5D-THẢO</t>
  </si>
  <si>
    <t>TD</t>
  </si>
  <si>
    <t>toán</t>
  </si>
  <si>
    <t>ân</t>
  </si>
  <si>
    <t>hđtn/cc</t>
  </si>
  <si>
    <t>bdkt tv</t>
  </si>
  <si>
    <t>bdkt toán</t>
  </si>
  <si>
    <t>bdkt MT</t>
  </si>
  <si>
    <t>TIN</t>
  </si>
  <si>
    <t>TỔNG</t>
  </si>
  <si>
    <t>Hoài</t>
  </si>
  <si>
    <t>Yến</t>
  </si>
  <si>
    <t>Bảo</t>
  </si>
  <si>
    <t>Toán-KTĐK</t>
  </si>
  <si>
    <t>TA-KTĐK</t>
  </si>
  <si>
    <t>TV-KTĐK</t>
  </si>
  <si>
    <t>CN-KTĐK</t>
  </si>
  <si>
    <t>KHOA-KTĐK</t>
  </si>
  <si>
    <t>Sử,Địa-KTĐK</t>
  </si>
  <si>
    <t> STT</t>
  </si>
  <si>
    <t>Chấm</t>
  </si>
  <si>
    <t>Thúy</t>
  </si>
  <si>
    <t>Sử Địa</t>
  </si>
  <si>
    <t>Coi</t>
  </si>
  <si>
    <t>Hoàn</t>
  </si>
  <si>
    <t>Thúy, Thu</t>
  </si>
  <si>
    <t>Bảo, Thu</t>
  </si>
  <si>
    <t>Hoàn, Thảo (TA)</t>
  </si>
  <si>
    <t>Lan</t>
  </si>
  <si>
    <t>Lý</t>
  </si>
  <si>
    <t>Lan, Thảo (TA)</t>
  </si>
  <si>
    <t>Lý, Quyên</t>
  </si>
  <si>
    <t>Hoài, Quyên</t>
  </si>
  <si>
    <t>Phương</t>
  </si>
  <si>
    <t>Thảo, Thu</t>
  </si>
  <si>
    <t>Yến, Thu</t>
  </si>
  <si>
    <t>Phương, Quyên</t>
  </si>
  <si>
    <t>Mai, Quyên</t>
  </si>
  <si>
    <t>Dung, Thảo</t>
  </si>
  <si>
    <t>Tâm, Thảo</t>
  </si>
  <si>
    <t>Dung</t>
  </si>
  <si>
    <t>Thảo (AN)</t>
  </si>
  <si>
    <t>Hòa</t>
  </si>
  <si>
    <t>Lê</t>
  </si>
  <si>
    <t xml:space="preserve">Tuyến </t>
  </si>
  <si>
    <t>Xuân, Thu</t>
  </si>
  <si>
    <t>Trang, Quyên</t>
  </si>
  <si>
    <t>Hòa, Thảo</t>
  </si>
  <si>
    <t>Lê, Quyên</t>
  </si>
  <si>
    <t>Lớp</t>
  </si>
  <si>
    <t>KHỐI</t>
  </si>
  <si>
    <t>DANH SÁCH PHÂN CÔNG COI, CHẤM KIỂM TRA CUỐI HỌC KỲ I NĂM HỌC 2024-2025</t>
  </si>
  <si>
    <t>Yên Thọ, ngày 08 tháng 01 năm 2025</t>
  </si>
  <si>
    <t>HIỆU TRƯỞNG</t>
  </si>
  <si>
    <t>HS nghỉ</t>
  </si>
  <si>
    <t>Thứ 5 ngáy 9/01/2025</t>
  </si>
  <si>
    <t>Thứ 6 ngày 10/01/2025</t>
  </si>
  <si>
    <t>4D-Thắm</t>
  </si>
  <si>
    <t>Thắm</t>
  </si>
  <si>
    <t>Thắm, Quyên</t>
  </si>
  <si>
    <t>TUẦN 18 tù 06/1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</si>
</sst>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00FF00"/>
        <bgColor rgb="FF00FF00"/>
      </patternFill>
    </fill>
    <fill>
      <patternFill patternType="solid">
        <fgColor rgb="FFFF33CC"/>
        <bgColor rgb="FFFF33CC"/>
      </patternFill>
    </fill>
    <fill>
      <patternFill patternType="solid">
        <fgColor rgb="FF9966FF"/>
        <bgColor rgb="FF9966FF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rgb="FFFFC000"/>
        <bgColor rgb="FFFFC000"/>
      </patternFill>
    </fill>
    <fill>
      <patternFill patternType="solid">
        <fgColor rgb="FF3399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9966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/>
        <bgColor rgb="FF3399FF"/>
      </patternFill>
    </fill>
    <fill>
      <patternFill patternType="solid">
        <fgColor theme="0"/>
        <bgColor rgb="FF00B05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19" borderId="8" xfId="0" applyFont="1" applyFill="1" applyBorder="1" applyAlignment="1">
      <alignment horizontal="center"/>
    </xf>
    <xf numFmtId="0" fontId="8" fillId="20" borderId="8" xfId="0" applyFont="1" applyFill="1" applyBorder="1" applyAlignment="1">
      <alignment horizontal="center"/>
    </xf>
    <xf numFmtId="0" fontId="9" fillId="15" borderId="0" xfId="0" applyFont="1" applyFill="1"/>
    <xf numFmtId="0" fontId="9" fillId="15" borderId="8" xfId="0" applyFont="1" applyFill="1" applyBorder="1" applyAlignment="1">
      <alignment horizontal="center"/>
    </xf>
    <xf numFmtId="0" fontId="10" fillId="15" borderId="8" xfId="0" applyFont="1" applyFill="1" applyBorder="1" applyAlignment="1">
      <alignment horizontal="center"/>
    </xf>
    <xf numFmtId="0" fontId="10" fillId="2" borderId="7" xfId="0" applyFont="1" applyFill="1" applyBorder="1" applyAlignment="1">
      <alignment vertical="center"/>
    </xf>
    <xf numFmtId="0" fontId="9" fillId="15" borderId="10" xfId="0" applyFont="1" applyFill="1" applyBorder="1" applyAlignment="1">
      <alignment vertical="center" wrapText="1"/>
    </xf>
    <xf numFmtId="0" fontId="9" fillId="15" borderId="8" xfId="0" applyFont="1" applyFill="1" applyBorder="1"/>
    <xf numFmtId="0" fontId="9" fillId="2" borderId="1" xfId="0" applyFont="1" applyFill="1" applyBorder="1" applyAlignment="1">
      <alignment vertical="center"/>
    </xf>
    <xf numFmtId="0" fontId="9" fillId="15" borderId="9" xfId="0" applyFont="1" applyFill="1" applyBorder="1" applyAlignment="1">
      <alignment horizontal="right" wrapText="1"/>
    </xf>
    <xf numFmtId="0" fontId="9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9" fillId="15" borderId="8" xfId="0" applyFont="1" applyFill="1" applyBorder="1" applyAlignment="1">
      <alignment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right" wrapText="1"/>
    </xf>
    <xf numFmtId="0" fontId="9" fillId="15" borderId="9" xfId="0" quotePrefix="1" applyFont="1" applyFill="1" applyBorder="1" applyAlignment="1">
      <alignment horizontal="right" wrapText="1"/>
    </xf>
    <xf numFmtId="0" fontId="9" fillId="15" borderId="8" xfId="0" applyFont="1" applyFill="1" applyBorder="1" applyAlignment="1">
      <alignment vertical="center" wrapText="1"/>
    </xf>
    <xf numFmtId="0" fontId="10" fillId="15" borderId="0" xfId="0" applyFont="1" applyFill="1"/>
    <xf numFmtId="0" fontId="8" fillId="22" borderId="8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 vertical="center" wrapText="1"/>
    </xf>
    <xf numFmtId="0" fontId="8" fillId="21" borderId="8" xfId="0" applyFont="1" applyFill="1" applyBorder="1" applyAlignment="1">
      <alignment horizontal="center"/>
    </xf>
    <xf numFmtId="0" fontId="8" fillId="23" borderId="8" xfId="0" applyFont="1" applyFill="1" applyBorder="1" applyAlignment="1">
      <alignment horizontal="center"/>
    </xf>
    <xf numFmtId="0" fontId="0" fillId="0" borderId="8" xfId="0" applyBorder="1"/>
    <xf numFmtId="0" fontId="1" fillId="5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6" fillId="4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16" fontId="10" fillId="15" borderId="8" xfId="0" quotePrefix="1" applyNumberFormat="1" applyFont="1" applyFill="1" applyBorder="1" applyAlignment="1">
      <alignment horizontal="center"/>
    </xf>
    <xf numFmtId="0" fontId="10" fillId="15" borderId="8" xfId="0" applyFont="1" applyFill="1" applyBorder="1" applyAlignment="1">
      <alignment horizontal="center"/>
    </xf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9" fillId="15" borderId="14" xfId="0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9" fillId="15" borderId="23" xfId="0" applyFont="1" applyFill="1" applyBorder="1" applyAlignment="1">
      <alignment horizontal="center" vertical="center" wrapText="1"/>
    </xf>
    <xf numFmtId="0" fontId="9" fillId="15" borderId="18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0" fontId="10" fillId="15" borderId="0" xfId="0" applyFont="1" applyFill="1" applyAlignment="1">
      <alignment horizontal="center"/>
    </xf>
    <xf numFmtId="0" fontId="11" fillId="15" borderId="0" xfId="0" applyFont="1" applyFill="1" applyAlignment="1">
      <alignment horizontal="center"/>
    </xf>
    <xf numFmtId="0" fontId="9" fillId="15" borderId="8" xfId="0" applyFont="1" applyFill="1" applyBorder="1" applyAlignment="1">
      <alignment horizontal="center" vertical="center" wrapText="1"/>
    </xf>
    <xf numFmtId="0" fontId="10" fillId="15" borderId="24" xfId="0" applyFont="1" applyFill="1" applyBorder="1" applyAlignment="1">
      <alignment horizontal="center" vertical="center" wrapText="1"/>
    </xf>
    <xf numFmtId="0" fontId="10" fillId="15" borderId="25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9" fillId="15" borderId="24" xfId="0" applyFont="1" applyFill="1" applyBorder="1" applyAlignment="1">
      <alignment horizontal="center" vertical="center" wrapText="1"/>
    </xf>
    <xf numFmtId="0" fontId="9" fillId="15" borderId="25" xfId="0" applyFont="1" applyFill="1" applyBorder="1" applyAlignment="1">
      <alignment horizontal="center" vertical="center" wrapText="1"/>
    </xf>
    <xf numFmtId="0" fontId="9" fillId="15" borderId="22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9" fillId="15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FF"/>
      <color rgb="FF99FF66"/>
      <color rgb="FFCC6600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zoomScale="93" zoomScaleNormal="93" workbookViewId="0">
      <pane xSplit="2" ySplit="4" topLeftCell="I13" activePane="bottomRight" state="frozen"/>
      <selection pane="topRight" activeCell="C1" sqref="C1"/>
      <selection pane="bottomLeft" activeCell="A5" sqref="A5"/>
      <selection pane="bottomRight" activeCell="K18" sqref="K18"/>
    </sheetView>
  </sheetViews>
  <sheetFormatPr defaultColWidth="14.42578125" defaultRowHeight="15" customHeight="1" x14ac:dyDescent="0.25"/>
  <cols>
    <col min="1" max="1" width="10" customWidth="1"/>
    <col min="2" max="2" width="11.42578125" customWidth="1"/>
    <col min="3" max="3" width="18.7109375" customWidth="1"/>
    <col min="4" max="5" width="18.5703125" customWidth="1"/>
    <col min="6" max="6" width="19.28515625" customWidth="1"/>
    <col min="7" max="8" width="18.5703125" customWidth="1"/>
    <col min="9" max="9" width="18.28515625" customWidth="1"/>
    <col min="10" max="11" width="18.140625" customWidth="1"/>
    <col min="12" max="12" width="18.28515625" customWidth="1"/>
    <col min="13" max="13" width="20.140625" customWidth="1"/>
    <col min="14" max="14" width="25.5703125" customWidth="1"/>
    <col min="15" max="15" width="22.7109375" customWidth="1"/>
    <col min="16" max="16" width="18.7109375" customWidth="1"/>
    <col min="17" max="17" width="18.5703125" customWidth="1"/>
    <col min="18" max="18" width="23.5703125" customWidth="1"/>
    <col min="19" max="19" width="18.28515625" customWidth="1"/>
    <col min="20" max="21" width="5" customWidth="1"/>
    <col min="22" max="22" width="6" customWidth="1"/>
    <col min="23" max="23" width="5.28515625" customWidth="1"/>
    <col min="24" max="27" width="1.42578125" customWidth="1"/>
  </cols>
  <sheetData>
    <row r="1" spans="1:27" ht="15.75" customHeight="1" x14ac:dyDescent="0.25">
      <c r="A1" s="68" t="s">
        <v>60</v>
      </c>
      <c r="B1" s="69"/>
      <c r="C1" s="69"/>
      <c r="D1" s="70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68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25">
      <c r="A3" s="71" t="s">
        <v>275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1"/>
      <c r="U3" s="1"/>
      <c r="V3" s="1"/>
      <c r="W3" s="1"/>
      <c r="X3" s="1"/>
      <c r="Y3" s="1"/>
      <c r="Z3" s="1"/>
      <c r="AA3" s="1"/>
    </row>
    <row r="4" spans="1:27" ht="15.75" x14ac:dyDescent="0.25">
      <c r="A4" s="43" t="s">
        <v>62</v>
      </c>
      <c r="B4" s="43" t="s">
        <v>63</v>
      </c>
      <c r="C4" s="43" t="s">
        <v>64</v>
      </c>
      <c r="D4" s="43" t="s">
        <v>65</v>
      </c>
      <c r="E4" s="43" t="s">
        <v>66</v>
      </c>
      <c r="F4" s="43" t="s">
        <v>67</v>
      </c>
      <c r="G4" s="43" t="s">
        <v>68</v>
      </c>
      <c r="H4" s="43" t="s">
        <v>69</v>
      </c>
      <c r="I4" s="43" t="s">
        <v>70</v>
      </c>
      <c r="J4" s="43" t="s">
        <v>71</v>
      </c>
      <c r="K4" s="43" t="s">
        <v>72</v>
      </c>
      <c r="L4" s="43" t="s">
        <v>73</v>
      </c>
      <c r="M4" s="43" t="s">
        <v>74</v>
      </c>
      <c r="N4" s="43" t="s">
        <v>75</v>
      </c>
      <c r="O4" s="43" t="s">
        <v>272</v>
      </c>
      <c r="P4" s="43" t="s">
        <v>76</v>
      </c>
      <c r="Q4" s="43" t="s">
        <v>77</v>
      </c>
      <c r="R4" s="43" t="s">
        <v>78</v>
      </c>
      <c r="S4" s="43" t="s">
        <v>79</v>
      </c>
      <c r="T4" s="4"/>
      <c r="U4" s="4"/>
      <c r="V4" s="4"/>
      <c r="W4" s="4"/>
      <c r="X4" s="4"/>
      <c r="Y4" s="4"/>
      <c r="Z4" s="4"/>
      <c r="AA4" s="4"/>
    </row>
    <row r="5" spans="1:27" ht="15.75" x14ac:dyDescent="0.25">
      <c r="A5" s="66" t="s">
        <v>80</v>
      </c>
      <c r="B5" s="44" t="s">
        <v>81</v>
      </c>
      <c r="C5" s="48" t="s">
        <v>4</v>
      </c>
      <c r="D5" s="48" t="s">
        <v>4</v>
      </c>
      <c r="E5" s="45" t="s">
        <v>4</v>
      </c>
      <c r="F5" s="45" t="s">
        <v>4</v>
      </c>
      <c r="G5" s="45" t="s">
        <v>4</v>
      </c>
      <c r="H5" s="45" t="s">
        <v>4</v>
      </c>
      <c r="I5" s="45" t="s">
        <v>4</v>
      </c>
      <c r="J5" s="45" t="s">
        <v>4</v>
      </c>
      <c r="K5" s="45" t="s">
        <v>4</v>
      </c>
      <c r="L5" s="45" t="s">
        <v>4</v>
      </c>
      <c r="M5" s="45" t="s">
        <v>4</v>
      </c>
      <c r="N5" s="45" t="s">
        <v>4</v>
      </c>
      <c r="O5" s="60" t="s">
        <v>82</v>
      </c>
      <c r="P5" s="45" t="s">
        <v>4</v>
      </c>
      <c r="Q5" s="45" t="s">
        <v>4</v>
      </c>
      <c r="R5" s="45" t="s">
        <v>4</v>
      </c>
      <c r="S5" s="45" t="s">
        <v>4</v>
      </c>
      <c r="T5" s="4"/>
      <c r="U5" s="7">
        <f t="shared" ref="U5:U92" si="0">COUNTIF(C5:S5, "thuỳ")</f>
        <v>0</v>
      </c>
      <c r="V5" s="7">
        <f t="shared" ref="V5:V12" si="1">COUNTIF(C5:S5, "ta")</f>
        <v>0</v>
      </c>
      <c r="W5" s="8">
        <f t="shared" ref="W5:W24" si="2">SUM(U5:V5)</f>
        <v>0</v>
      </c>
      <c r="X5" s="4"/>
      <c r="Y5" s="4"/>
      <c r="Z5" s="4"/>
      <c r="AA5" s="4"/>
    </row>
    <row r="6" spans="1:27" ht="15.75" x14ac:dyDescent="0.25">
      <c r="A6" s="67"/>
      <c r="B6" s="44" t="s">
        <v>83</v>
      </c>
      <c r="C6" s="48" t="s">
        <v>0</v>
      </c>
      <c r="D6" s="48" t="s">
        <v>0</v>
      </c>
      <c r="E6" s="45" t="s">
        <v>0</v>
      </c>
      <c r="F6" s="45" t="s">
        <v>1</v>
      </c>
      <c r="G6" s="45" t="s">
        <v>1</v>
      </c>
      <c r="H6" s="47" t="s">
        <v>208</v>
      </c>
      <c r="I6" s="45" t="s">
        <v>1</v>
      </c>
      <c r="J6" s="45" t="s">
        <v>1</v>
      </c>
      <c r="K6" s="45" t="s">
        <v>1</v>
      </c>
      <c r="L6" s="45" t="s">
        <v>1</v>
      </c>
      <c r="M6" s="51" t="s">
        <v>84</v>
      </c>
      <c r="N6" s="45" t="s">
        <v>1</v>
      </c>
      <c r="O6" s="45" t="s">
        <v>1</v>
      </c>
      <c r="P6" s="48" t="s">
        <v>112</v>
      </c>
      <c r="Q6" s="45" t="s">
        <v>1</v>
      </c>
      <c r="R6" s="45" t="s">
        <v>0</v>
      </c>
      <c r="S6" s="45" t="s">
        <v>1</v>
      </c>
      <c r="T6" s="4"/>
      <c r="U6" s="7">
        <f t="shared" si="0"/>
        <v>0</v>
      </c>
      <c r="V6" s="7">
        <f t="shared" si="1"/>
        <v>0</v>
      </c>
      <c r="W6" s="8">
        <f t="shared" si="2"/>
        <v>0</v>
      </c>
      <c r="X6" s="4"/>
      <c r="Y6" s="4"/>
      <c r="Z6" s="4"/>
      <c r="AA6" s="4"/>
    </row>
    <row r="7" spans="1:27" ht="15.75" x14ac:dyDescent="0.25">
      <c r="A7" s="67"/>
      <c r="B7" s="44" t="s">
        <v>86</v>
      </c>
      <c r="C7" s="48" t="s">
        <v>0</v>
      </c>
      <c r="D7" s="48" t="s">
        <v>0</v>
      </c>
      <c r="E7" s="45" t="s">
        <v>0</v>
      </c>
      <c r="F7" s="45" t="s">
        <v>0</v>
      </c>
      <c r="G7" s="45" t="s">
        <v>0</v>
      </c>
      <c r="H7" s="48" t="s">
        <v>1</v>
      </c>
      <c r="I7" s="45" t="s">
        <v>0</v>
      </c>
      <c r="J7" s="45" t="s">
        <v>0</v>
      </c>
      <c r="K7" s="45" t="s">
        <v>0</v>
      </c>
      <c r="L7" s="52" t="s">
        <v>87</v>
      </c>
      <c r="M7" s="45" t="s">
        <v>1</v>
      </c>
      <c r="N7" s="51" t="s">
        <v>88</v>
      </c>
      <c r="O7" s="48" t="s">
        <v>0</v>
      </c>
      <c r="P7" s="52" t="s">
        <v>89</v>
      </c>
      <c r="Q7" s="47" t="s">
        <v>90</v>
      </c>
      <c r="R7" s="45" t="s">
        <v>0</v>
      </c>
      <c r="S7" s="45" t="s">
        <v>0</v>
      </c>
      <c r="T7" s="4"/>
      <c r="U7" s="7">
        <f t="shared" si="0"/>
        <v>0</v>
      </c>
      <c r="V7" s="7">
        <f t="shared" si="1"/>
        <v>0</v>
      </c>
      <c r="W7" s="8">
        <f t="shared" si="2"/>
        <v>0</v>
      </c>
      <c r="X7" s="4"/>
      <c r="Y7" s="4" t="s">
        <v>59</v>
      </c>
      <c r="Z7" s="4"/>
      <c r="AA7" s="4"/>
    </row>
    <row r="8" spans="1:27" ht="15.75" x14ac:dyDescent="0.25">
      <c r="A8" s="67"/>
      <c r="B8" s="44" t="s">
        <v>91</v>
      </c>
      <c r="C8" s="48" t="s">
        <v>1</v>
      </c>
      <c r="D8" s="48" t="s">
        <v>2</v>
      </c>
      <c r="E8" s="48" t="s">
        <v>1</v>
      </c>
      <c r="F8" s="45" t="s">
        <v>0</v>
      </c>
      <c r="G8" s="45" t="s">
        <v>0</v>
      </c>
      <c r="H8" s="45" t="s">
        <v>0</v>
      </c>
      <c r="I8" s="45" t="s">
        <v>0</v>
      </c>
      <c r="J8" s="45" t="s">
        <v>0</v>
      </c>
      <c r="K8" s="45" t="s">
        <v>0</v>
      </c>
      <c r="L8" s="45" t="s">
        <v>0</v>
      </c>
      <c r="M8" s="52" t="s">
        <v>92</v>
      </c>
      <c r="N8" s="51" t="s">
        <v>88</v>
      </c>
      <c r="O8" s="48" t="s">
        <v>0</v>
      </c>
      <c r="P8" s="45" t="s">
        <v>94</v>
      </c>
      <c r="Q8" s="52" t="s">
        <v>89</v>
      </c>
      <c r="R8" s="47" t="s">
        <v>95</v>
      </c>
      <c r="S8" s="45" t="s">
        <v>0</v>
      </c>
      <c r="T8" s="4"/>
      <c r="U8" s="7">
        <f t="shared" si="0"/>
        <v>0</v>
      </c>
      <c r="V8" s="7">
        <f t="shared" si="1"/>
        <v>0</v>
      </c>
      <c r="W8" s="8">
        <f t="shared" si="2"/>
        <v>0</v>
      </c>
      <c r="X8" s="4"/>
      <c r="Y8" s="4"/>
      <c r="Z8" s="4"/>
      <c r="AA8" s="4"/>
    </row>
    <row r="9" spans="1:27" ht="15.75" x14ac:dyDescent="0.25">
      <c r="A9" s="66" t="s">
        <v>96</v>
      </c>
      <c r="B9" s="44" t="s">
        <v>81</v>
      </c>
      <c r="C9" s="58" t="s">
        <v>97</v>
      </c>
      <c r="D9" s="48" t="s">
        <v>0</v>
      </c>
      <c r="E9" s="48" t="s">
        <v>1</v>
      </c>
      <c r="F9" s="46" t="s">
        <v>98</v>
      </c>
      <c r="G9" s="47" t="s">
        <v>99</v>
      </c>
      <c r="H9" s="55" t="s">
        <v>100</v>
      </c>
      <c r="I9" s="50" t="s">
        <v>101</v>
      </c>
      <c r="J9" s="48" t="s">
        <v>1</v>
      </c>
      <c r="K9" s="48" t="s">
        <v>1</v>
      </c>
      <c r="L9" s="49" t="s">
        <v>102</v>
      </c>
      <c r="M9" s="51" t="s">
        <v>84</v>
      </c>
      <c r="N9" s="54" t="s">
        <v>103</v>
      </c>
      <c r="O9" s="45" t="s">
        <v>1</v>
      </c>
      <c r="P9" s="53" t="s">
        <v>104</v>
      </c>
      <c r="Q9" s="48" t="s">
        <v>1</v>
      </c>
      <c r="R9" s="48" t="s">
        <v>1</v>
      </c>
      <c r="S9" s="48" t="s">
        <v>1</v>
      </c>
      <c r="T9" s="4"/>
      <c r="U9" s="7">
        <f t="shared" si="0"/>
        <v>0</v>
      </c>
      <c r="V9" s="7">
        <f t="shared" si="1"/>
        <v>0</v>
      </c>
      <c r="W9" s="8">
        <f t="shared" si="2"/>
        <v>0</v>
      </c>
      <c r="X9" s="4"/>
      <c r="Y9" s="4"/>
      <c r="Z9" s="4"/>
      <c r="AA9" s="4"/>
    </row>
    <row r="10" spans="1:27" ht="15.75" x14ac:dyDescent="0.25">
      <c r="A10" s="67"/>
      <c r="B10" s="44" t="s">
        <v>83</v>
      </c>
      <c r="C10" s="48" t="s">
        <v>1</v>
      </c>
      <c r="D10" s="48" t="s">
        <v>0</v>
      </c>
      <c r="E10" s="58" t="s">
        <v>105</v>
      </c>
      <c r="F10" s="55" t="s">
        <v>106</v>
      </c>
      <c r="G10" s="46" t="s">
        <v>107</v>
      </c>
      <c r="H10" s="54" t="s">
        <v>108</v>
      </c>
      <c r="I10" s="48" t="s">
        <v>1</v>
      </c>
      <c r="J10" s="50" t="s">
        <v>109</v>
      </c>
      <c r="K10" s="49" t="s">
        <v>110</v>
      </c>
      <c r="L10" s="48" t="s">
        <v>1</v>
      </c>
      <c r="M10" s="48" t="s">
        <v>0</v>
      </c>
      <c r="N10" s="47" t="s">
        <v>111</v>
      </c>
      <c r="O10" s="48" t="s">
        <v>0</v>
      </c>
      <c r="P10" s="53" t="s">
        <v>104</v>
      </c>
      <c r="Q10" s="48" t="s">
        <v>112</v>
      </c>
      <c r="R10" s="48" t="s">
        <v>0</v>
      </c>
      <c r="S10" s="48" t="s">
        <v>0</v>
      </c>
      <c r="T10" s="4"/>
      <c r="U10" s="7">
        <f t="shared" si="0"/>
        <v>0</v>
      </c>
      <c r="V10" s="7">
        <f t="shared" si="1"/>
        <v>0</v>
      </c>
      <c r="W10" s="8">
        <f t="shared" si="2"/>
        <v>0</v>
      </c>
      <c r="X10" s="4"/>
      <c r="Y10" s="4" t="s">
        <v>59</v>
      </c>
      <c r="Z10" s="4"/>
      <c r="AA10" s="4"/>
    </row>
    <row r="11" spans="1:27" ht="15.75" x14ac:dyDescent="0.25">
      <c r="A11" s="67"/>
      <c r="B11" s="44" t="s">
        <v>86</v>
      </c>
      <c r="C11" s="48" t="s">
        <v>0</v>
      </c>
      <c r="D11" s="54" t="s">
        <v>205</v>
      </c>
      <c r="E11" s="46" t="s">
        <v>113</v>
      </c>
      <c r="F11" s="47" t="s">
        <v>114</v>
      </c>
      <c r="G11" s="55" t="s">
        <v>115</v>
      </c>
      <c r="H11" s="48" t="s">
        <v>1</v>
      </c>
      <c r="I11" s="48" t="s">
        <v>0</v>
      </c>
      <c r="J11" s="48" t="s">
        <v>0</v>
      </c>
      <c r="K11" s="50" t="s">
        <v>116</v>
      </c>
      <c r="L11" s="58" t="s">
        <v>117</v>
      </c>
      <c r="M11" s="45" t="s">
        <v>0</v>
      </c>
      <c r="N11" s="48" t="s">
        <v>0</v>
      </c>
      <c r="O11" s="49" t="s">
        <v>118</v>
      </c>
      <c r="P11" s="48" t="s">
        <v>1</v>
      </c>
      <c r="Q11" s="53" t="s">
        <v>119</v>
      </c>
      <c r="R11" s="48" t="s">
        <v>2</v>
      </c>
      <c r="S11" s="48" t="s">
        <v>94</v>
      </c>
      <c r="T11" s="4"/>
      <c r="U11" s="7">
        <f t="shared" si="0"/>
        <v>0</v>
      </c>
      <c r="V11" s="7">
        <f t="shared" si="1"/>
        <v>0</v>
      </c>
      <c r="W11" s="8">
        <f t="shared" si="2"/>
        <v>0</v>
      </c>
      <c r="X11" s="4"/>
      <c r="Y11" s="4"/>
      <c r="Z11" s="4"/>
      <c r="AA11" s="4"/>
    </row>
    <row r="12" spans="1:27" ht="15.75" x14ac:dyDescent="0.25">
      <c r="A12" s="67"/>
      <c r="B12" s="44" t="s">
        <v>91</v>
      </c>
      <c r="C12" s="48" t="s">
        <v>0</v>
      </c>
      <c r="D12" s="55" t="s">
        <v>139</v>
      </c>
      <c r="E12" s="48" t="s">
        <v>0</v>
      </c>
      <c r="F12" s="48" t="s">
        <v>1</v>
      </c>
      <c r="G12" s="54" t="s">
        <v>150</v>
      </c>
      <c r="H12" s="46" t="s">
        <v>120</v>
      </c>
      <c r="I12" s="48" t="s">
        <v>121</v>
      </c>
      <c r="J12" s="47" t="s">
        <v>135</v>
      </c>
      <c r="K12" s="45" t="s">
        <v>0</v>
      </c>
      <c r="L12" s="48" t="s">
        <v>0</v>
      </c>
      <c r="M12" s="49" t="s">
        <v>122</v>
      </c>
      <c r="N12" s="48" t="s">
        <v>0</v>
      </c>
      <c r="O12" s="48" t="s">
        <v>1</v>
      </c>
      <c r="P12" s="48" t="s">
        <v>0</v>
      </c>
      <c r="Q12" s="53" t="s">
        <v>119</v>
      </c>
      <c r="R12" s="48" t="s">
        <v>94</v>
      </c>
      <c r="S12" s="48" t="s">
        <v>112</v>
      </c>
      <c r="T12" s="4"/>
      <c r="U12" s="7">
        <f t="shared" si="0"/>
        <v>0</v>
      </c>
      <c r="V12" s="7">
        <f t="shared" si="1"/>
        <v>0</v>
      </c>
      <c r="W12" s="8">
        <f t="shared" si="2"/>
        <v>0</v>
      </c>
      <c r="X12" s="4" t="s">
        <v>59</v>
      </c>
      <c r="Y12" s="4"/>
      <c r="Z12" s="4"/>
      <c r="AA12" s="4"/>
    </row>
    <row r="13" spans="1:27" ht="15.75" x14ac:dyDescent="0.25">
      <c r="A13" s="66" t="s">
        <v>125</v>
      </c>
      <c r="B13" s="44" t="s">
        <v>81</v>
      </c>
      <c r="C13" s="58" t="s">
        <v>97</v>
      </c>
      <c r="D13" s="48" t="s">
        <v>121</v>
      </c>
      <c r="E13" s="49" t="s">
        <v>163</v>
      </c>
      <c r="F13" s="46" t="s">
        <v>156</v>
      </c>
      <c r="G13" s="48" t="s">
        <v>0</v>
      </c>
      <c r="H13" s="55" t="s">
        <v>158</v>
      </c>
      <c r="I13" s="47" t="s">
        <v>128</v>
      </c>
      <c r="J13" s="48" t="s">
        <v>1</v>
      </c>
      <c r="K13" s="48" t="s">
        <v>1</v>
      </c>
      <c r="L13" s="50" t="s">
        <v>171</v>
      </c>
      <c r="M13" s="48" t="s">
        <v>1</v>
      </c>
      <c r="N13" s="45" t="s">
        <v>0</v>
      </c>
      <c r="O13" s="51" t="s">
        <v>144</v>
      </c>
      <c r="P13" s="60" t="s">
        <v>136</v>
      </c>
      <c r="Q13" s="48" t="s">
        <v>5</v>
      </c>
      <c r="R13" s="56" t="s">
        <v>167</v>
      </c>
      <c r="S13" s="45" t="s">
        <v>1</v>
      </c>
      <c r="T13" s="4"/>
      <c r="U13" s="7">
        <f t="shared" ref="U13:U20" si="3">COUNTIF(C17:S17, "thuỳ")</f>
        <v>0</v>
      </c>
      <c r="V13" s="7">
        <f t="shared" ref="V13:V20" si="4">COUNTIF(C17:S17, "ta")</f>
        <v>0</v>
      </c>
      <c r="W13" s="8">
        <f t="shared" si="2"/>
        <v>0</v>
      </c>
      <c r="X13" s="4" t="s">
        <v>59</v>
      </c>
      <c r="Y13" s="4"/>
      <c r="Z13" s="4"/>
      <c r="AA13" s="4"/>
    </row>
    <row r="14" spans="1:27" ht="15.75" x14ac:dyDescent="0.25">
      <c r="A14" s="67"/>
      <c r="B14" s="44" t="s">
        <v>83</v>
      </c>
      <c r="C14" s="46" t="s">
        <v>153</v>
      </c>
      <c r="D14" s="48" t="s">
        <v>0</v>
      </c>
      <c r="E14" s="54" t="s">
        <v>154</v>
      </c>
      <c r="F14" s="48" t="s">
        <v>0</v>
      </c>
      <c r="G14" s="48" t="s">
        <v>0</v>
      </c>
      <c r="H14" s="55" t="s">
        <v>212</v>
      </c>
      <c r="I14" s="48" t="s">
        <v>2</v>
      </c>
      <c r="J14" s="50" t="s">
        <v>109</v>
      </c>
      <c r="K14" s="48" t="s">
        <v>56</v>
      </c>
      <c r="L14" s="48" t="s">
        <v>0</v>
      </c>
      <c r="M14" s="57" t="s">
        <v>5</v>
      </c>
      <c r="N14" s="48" t="s">
        <v>94</v>
      </c>
      <c r="O14" s="45" t="s">
        <v>5</v>
      </c>
      <c r="P14" s="47" t="s">
        <v>85</v>
      </c>
      <c r="Q14" s="60" t="s">
        <v>141</v>
      </c>
      <c r="R14" s="56" t="s">
        <v>213</v>
      </c>
      <c r="S14" s="45" t="s">
        <v>0</v>
      </c>
      <c r="T14" s="9" t="s">
        <v>59</v>
      </c>
      <c r="U14" s="7">
        <f t="shared" si="3"/>
        <v>0</v>
      </c>
      <c r="V14" s="7">
        <f t="shared" si="4"/>
        <v>0</v>
      </c>
      <c r="W14" s="8">
        <f t="shared" si="2"/>
        <v>0</v>
      </c>
      <c r="X14" s="4"/>
      <c r="Y14" s="4"/>
      <c r="Z14" s="4"/>
      <c r="AA14" s="4"/>
    </row>
    <row r="15" spans="1:27" ht="15.75" x14ac:dyDescent="0.25">
      <c r="A15" s="67"/>
      <c r="B15" s="44" t="s">
        <v>86</v>
      </c>
      <c r="C15" s="54" t="s">
        <v>161</v>
      </c>
      <c r="D15" s="46" t="s">
        <v>207</v>
      </c>
      <c r="E15" s="58" t="s">
        <v>105</v>
      </c>
      <c r="F15" s="48" t="s">
        <v>0</v>
      </c>
      <c r="G15" s="48" t="s">
        <v>0</v>
      </c>
      <c r="H15" s="55" t="s">
        <v>100</v>
      </c>
      <c r="I15" s="48" t="s">
        <v>5</v>
      </c>
      <c r="J15" s="45" t="s">
        <v>5</v>
      </c>
      <c r="K15" s="45" t="s">
        <v>0</v>
      </c>
      <c r="L15" s="45" t="s">
        <v>1</v>
      </c>
      <c r="M15" s="45" t="s">
        <v>0</v>
      </c>
      <c r="N15" s="59" t="s">
        <v>129</v>
      </c>
      <c r="O15" s="48" t="s">
        <v>0</v>
      </c>
      <c r="P15" s="48" t="s">
        <v>1</v>
      </c>
      <c r="Q15" s="56" t="s">
        <v>214</v>
      </c>
      <c r="R15" s="47" t="s">
        <v>95</v>
      </c>
      <c r="S15" s="48" t="s">
        <v>0</v>
      </c>
      <c r="T15" s="4"/>
      <c r="U15" s="7">
        <f t="shared" si="3"/>
        <v>0</v>
      </c>
      <c r="V15" s="7">
        <f t="shared" si="4"/>
        <v>0</v>
      </c>
      <c r="W15" s="8">
        <f t="shared" si="2"/>
        <v>0</v>
      </c>
      <c r="X15" s="4"/>
      <c r="Y15" s="4"/>
      <c r="Z15" s="4"/>
      <c r="AA15" s="4"/>
    </row>
    <row r="16" spans="1:27" ht="15.75" x14ac:dyDescent="0.25">
      <c r="A16" s="67"/>
      <c r="B16" s="44" t="s">
        <v>91</v>
      </c>
      <c r="C16" s="55" t="s">
        <v>133</v>
      </c>
      <c r="D16" s="48" t="s">
        <v>0</v>
      </c>
      <c r="E16" s="45" t="s">
        <v>0</v>
      </c>
      <c r="F16" s="45" t="s">
        <v>1</v>
      </c>
      <c r="G16" s="46" t="s">
        <v>134</v>
      </c>
      <c r="H16" s="45" t="s">
        <v>1</v>
      </c>
      <c r="I16" s="50" t="s">
        <v>101</v>
      </c>
      <c r="J16" s="45" t="s">
        <v>1</v>
      </c>
      <c r="K16" s="45" t="s">
        <v>1</v>
      </c>
      <c r="L16" s="45" t="s">
        <v>1</v>
      </c>
      <c r="M16" s="51" t="s">
        <v>84</v>
      </c>
      <c r="N16" s="45" t="s">
        <v>0</v>
      </c>
      <c r="O16" s="45" t="s">
        <v>1</v>
      </c>
      <c r="P16" s="45" t="s">
        <v>1</v>
      </c>
      <c r="Q16" s="45" t="s">
        <v>1</v>
      </c>
      <c r="R16" s="45" t="s">
        <v>1</v>
      </c>
      <c r="S16" s="53" t="s">
        <v>160</v>
      </c>
      <c r="T16" s="4"/>
      <c r="U16" s="7">
        <f t="shared" si="3"/>
        <v>0</v>
      </c>
      <c r="V16" s="7">
        <f t="shared" si="4"/>
        <v>0</v>
      </c>
      <c r="W16" s="8">
        <f t="shared" si="2"/>
        <v>0</v>
      </c>
      <c r="X16" s="4"/>
      <c r="Y16" s="4" t="s">
        <v>59</v>
      </c>
      <c r="Z16" s="4"/>
      <c r="AA16" s="4"/>
    </row>
    <row r="17" spans="1:27" ht="15.75" x14ac:dyDescent="0.25">
      <c r="A17" s="66" t="s">
        <v>148</v>
      </c>
      <c r="B17" s="44" t="s">
        <v>81</v>
      </c>
      <c r="C17" s="39" t="s">
        <v>228</v>
      </c>
      <c r="D17" s="39" t="s">
        <v>228</v>
      </c>
      <c r="E17" s="39" t="s">
        <v>228</v>
      </c>
      <c r="F17" s="39" t="s">
        <v>228</v>
      </c>
      <c r="G17" s="39" t="s">
        <v>228</v>
      </c>
      <c r="H17" s="39" t="s">
        <v>228</v>
      </c>
      <c r="I17" s="38" t="s">
        <v>231</v>
      </c>
      <c r="J17" s="38" t="s">
        <v>231</v>
      </c>
      <c r="K17" s="38" t="s">
        <v>231</v>
      </c>
      <c r="L17" s="39" t="s">
        <v>228</v>
      </c>
      <c r="M17" s="39" t="s">
        <v>228</v>
      </c>
      <c r="N17" s="39" t="s">
        <v>228</v>
      </c>
      <c r="O17" s="39" t="s">
        <v>228</v>
      </c>
      <c r="P17" s="20" t="s">
        <v>229</v>
      </c>
      <c r="Q17" s="20" t="s">
        <v>229</v>
      </c>
      <c r="R17" s="20" t="s">
        <v>229</v>
      </c>
      <c r="S17" s="20" t="s">
        <v>229</v>
      </c>
      <c r="T17" s="4"/>
      <c r="U17" s="7">
        <f t="shared" si="3"/>
        <v>0</v>
      </c>
      <c r="V17" s="7">
        <f t="shared" si="4"/>
        <v>0</v>
      </c>
      <c r="W17" s="8">
        <f t="shared" si="2"/>
        <v>0</v>
      </c>
      <c r="X17" s="4"/>
      <c r="Y17" s="4"/>
      <c r="Z17" s="4"/>
      <c r="AA17" s="4"/>
    </row>
    <row r="18" spans="1:27" ht="15.75" x14ac:dyDescent="0.25">
      <c r="A18" s="67"/>
      <c r="B18" s="44" t="s">
        <v>83</v>
      </c>
      <c r="C18" s="20" t="s">
        <v>229</v>
      </c>
      <c r="D18" s="20" t="s">
        <v>229</v>
      </c>
      <c r="E18" s="20" t="s">
        <v>229</v>
      </c>
      <c r="F18" s="20" t="s">
        <v>229</v>
      </c>
      <c r="G18" s="20" t="s">
        <v>229</v>
      </c>
      <c r="H18" s="20" t="s">
        <v>229</v>
      </c>
      <c r="I18" s="39" t="s">
        <v>228</v>
      </c>
      <c r="J18" s="39" t="s">
        <v>228</v>
      </c>
      <c r="K18" s="39" t="s">
        <v>228</v>
      </c>
      <c r="L18" s="41" t="s">
        <v>232</v>
      </c>
      <c r="M18" s="41" t="s">
        <v>232</v>
      </c>
      <c r="N18" s="41" t="s">
        <v>232</v>
      </c>
      <c r="O18" s="41" t="s">
        <v>232</v>
      </c>
      <c r="P18" s="38" t="s">
        <v>231</v>
      </c>
      <c r="Q18" s="38" t="s">
        <v>231</v>
      </c>
      <c r="R18" s="38" t="s">
        <v>231</v>
      </c>
      <c r="S18" s="38" t="s">
        <v>231</v>
      </c>
      <c r="T18" s="4"/>
      <c r="U18" s="7">
        <f t="shared" si="3"/>
        <v>0</v>
      </c>
      <c r="V18" s="7">
        <f t="shared" si="4"/>
        <v>0</v>
      </c>
      <c r="W18" s="8">
        <f t="shared" si="2"/>
        <v>0</v>
      </c>
      <c r="X18" s="4"/>
      <c r="Y18" s="4"/>
      <c r="Z18" s="4"/>
      <c r="AA18" s="4"/>
    </row>
    <row r="19" spans="1:27" ht="15.75" x14ac:dyDescent="0.25">
      <c r="A19" s="67"/>
      <c r="B19" s="44" t="s">
        <v>86</v>
      </c>
      <c r="C19" s="21" t="s">
        <v>230</v>
      </c>
      <c r="D19" s="21" t="s">
        <v>230</v>
      </c>
      <c r="E19" s="21" t="s">
        <v>230</v>
      </c>
      <c r="F19" s="21" t="s">
        <v>230</v>
      </c>
      <c r="G19" s="21" t="s">
        <v>230</v>
      </c>
      <c r="H19" s="21" t="s">
        <v>230</v>
      </c>
      <c r="I19" s="20" t="s">
        <v>229</v>
      </c>
      <c r="J19" s="20" t="s">
        <v>229</v>
      </c>
      <c r="K19" s="20" t="s">
        <v>229</v>
      </c>
      <c r="L19" s="21" t="s">
        <v>230</v>
      </c>
      <c r="M19" s="21" t="s">
        <v>230</v>
      </c>
      <c r="N19" s="21" t="s">
        <v>230</v>
      </c>
      <c r="O19" s="21" t="s">
        <v>230</v>
      </c>
      <c r="P19" s="21" t="s">
        <v>230</v>
      </c>
      <c r="Q19" s="21" t="s">
        <v>230</v>
      </c>
      <c r="R19" s="21" t="s">
        <v>230</v>
      </c>
      <c r="S19" s="21" t="s">
        <v>230</v>
      </c>
      <c r="T19" s="4"/>
      <c r="U19" s="7">
        <f t="shared" si="3"/>
        <v>0</v>
      </c>
      <c r="V19" s="7">
        <f t="shared" si="4"/>
        <v>0</v>
      </c>
      <c r="W19" s="8">
        <f t="shared" si="2"/>
        <v>0</v>
      </c>
      <c r="X19" s="4"/>
      <c r="Y19" s="4"/>
      <c r="Z19" s="4"/>
      <c r="AA19" s="4"/>
    </row>
    <row r="20" spans="1:27" ht="15.75" x14ac:dyDescent="0.25">
      <c r="A20" s="67"/>
      <c r="B20" s="44" t="s">
        <v>91</v>
      </c>
      <c r="C20" s="42"/>
      <c r="D20" s="42"/>
      <c r="E20" s="42"/>
      <c r="F20" s="21" t="s">
        <v>230</v>
      </c>
      <c r="G20" s="21" t="s">
        <v>230</v>
      </c>
      <c r="H20" s="21" t="s">
        <v>230</v>
      </c>
      <c r="I20" s="42"/>
      <c r="J20" s="42"/>
      <c r="K20" s="42"/>
      <c r="L20" s="21" t="s">
        <v>230</v>
      </c>
      <c r="M20" s="21" t="s">
        <v>230</v>
      </c>
      <c r="N20" s="21" t="s">
        <v>230</v>
      </c>
      <c r="O20" s="21" t="s">
        <v>230</v>
      </c>
      <c r="P20" s="21" t="s">
        <v>230</v>
      </c>
      <c r="Q20" s="21" t="s">
        <v>230</v>
      </c>
      <c r="R20" s="21" t="s">
        <v>230</v>
      </c>
      <c r="S20" s="21" t="s">
        <v>230</v>
      </c>
      <c r="T20" s="4"/>
      <c r="U20" s="7">
        <f t="shared" si="3"/>
        <v>0</v>
      </c>
      <c r="V20" s="7">
        <f t="shared" si="4"/>
        <v>0</v>
      </c>
      <c r="W20" s="8">
        <f t="shared" si="2"/>
        <v>0</v>
      </c>
      <c r="X20" s="4"/>
      <c r="Y20" s="4"/>
      <c r="Z20" s="4"/>
      <c r="AA20" s="4"/>
    </row>
    <row r="21" spans="1:27" ht="15.75" x14ac:dyDescent="0.25">
      <c r="A21" s="66" t="s">
        <v>169</v>
      </c>
      <c r="B21" s="44" t="s">
        <v>81</v>
      </c>
      <c r="C21" s="72" t="s">
        <v>269</v>
      </c>
      <c r="D21" s="72" t="s">
        <v>269</v>
      </c>
      <c r="E21" s="72" t="s">
        <v>269</v>
      </c>
      <c r="F21" s="72" t="s">
        <v>269</v>
      </c>
      <c r="G21" s="72" t="s">
        <v>269</v>
      </c>
      <c r="H21" s="72" t="s">
        <v>269</v>
      </c>
      <c r="I21" s="21" t="s">
        <v>230</v>
      </c>
      <c r="J21" s="21" t="s">
        <v>230</v>
      </c>
      <c r="K21" s="21" t="s">
        <v>230</v>
      </c>
      <c r="L21" s="38" t="s">
        <v>231</v>
      </c>
      <c r="M21" s="38" t="s">
        <v>231</v>
      </c>
      <c r="N21" s="38" t="s">
        <v>231</v>
      </c>
      <c r="O21" s="38" t="s">
        <v>231</v>
      </c>
      <c r="P21" s="39" t="s">
        <v>228</v>
      </c>
      <c r="Q21" s="39" t="s">
        <v>228</v>
      </c>
      <c r="R21" s="39" t="s">
        <v>228</v>
      </c>
      <c r="S21" s="39" t="s">
        <v>228</v>
      </c>
      <c r="T21" s="9" t="s">
        <v>59</v>
      </c>
      <c r="U21" s="7">
        <f>COUNTIF(C16:S16, "thuỳ")</f>
        <v>0</v>
      </c>
      <c r="V21" s="7">
        <f>COUNTIF(C16:S16, "ta")</f>
        <v>0</v>
      </c>
      <c r="W21" s="8">
        <f t="shared" si="2"/>
        <v>0</v>
      </c>
      <c r="X21" s="4"/>
      <c r="Y21" s="4"/>
      <c r="Z21" s="4"/>
      <c r="AA21" s="4"/>
    </row>
    <row r="22" spans="1:27" ht="15.75" x14ac:dyDescent="0.25">
      <c r="A22" s="67"/>
      <c r="B22" s="44" t="s">
        <v>83</v>
      </c>
      <c r="C22" s="72"/>
      <c r="D22" s="72"/>
      <c r="E22" s="72"/>
      <c r="F22" s="72"/>
      <c r="G22" s="72"/>
      <c r="H22" s="72"/>
      <c r="I22" s="21" t="s">
        <v>230</v>
      </c>
      <c r="J22" s="21" t="s">
        <v>230</v>
      </c>
      <c r="K22" s="21" t="s">
        <v>230</v>
      </c>
      <c r="L22" s="40" t="s">
        <v>233</v>
      </c>
      <c r="M22" s="40" t="s">
        <v>233</v>
      </c>
      <c r="N22" s="40" t="s">
        <v>233</v>
      </c>
      <c r="O22" s="40" t="s">
        <v>233</v>
      </c>
      <c r="P22" s="41" t="s">
        <v>232</v>
      </c>
      <c r="Q22" s="41" t="s">
        <v>232</v>
      </c>
      <c r="R22" s="41" t="s">
        <v>232</v>
      </c>
      <c r="S22" s="41" t="s">
        <v>232</v>
      </c>
      <c r="T22" s="4"/>
      <c r="U22" s="7">
        <f>COUNTIF(C39:S39, "thuỳ")</f>
        <v>0</v>
      </c>
      <c r="V22" s="7">
        <f>COUNTIF(C39:S39, "ta")</f>
        <v>0</v>
      </c>
      <c r="W22" s="8">
        <f t="shared" si="2"/>
        <v>0</v>
      </c>
      <c r="X22" s="4"/>
      <c r="Y22" s="4" t="s">
        <v>59</v>
      </c>
      <c r="Z22" s="4"/>
      <c r="AA22" s="4" t="s">
        <v>59</v>
      </c>
    </row>
    <row r="23" spans="1:27" ht="15.75" x14ac:dyDescent="0.25">
      <c r="A23" s="67"/>
      <c r="B23" s="44" t="s">
        <v>86</v>
      </c>
      <c r="C23" s="72"/>
      <c r="D23" s="72"/>
      <c r="E23" s="72"/>
      <c r="F23" s="72"/>
      <c r="G23" s="72"/>
      <c r="H23" s="72"/>
      <c r="I23" s="42"/>
      <c r="J23" s="42"/>
      <c r="K23" s="42"/>
      <c r="L23" s="20" t="s">
        <v>229</v>
      </c>
      <c r="M23" s="20" t="s">
        <v>229</v>
      </c>
      <c r="N23" s="20" t="s">
        <v>229</v>
      </c>
      <c r="O23" s="20" t="s">
        <v>229</v>
      </c>
      <c r="P23" s="40" t="s">
        <v>233</v>
      </c>
      <c r="Q23" s="40" t="s">
        <v>233</v>
      </c>
      <c r="R23" s="40" t="s">
        <v>233</v>
      </c>
      <c r="S23" s="40" t="s">
        <v>233</v>
      </c>
      <c r="T23" s="9" t="s">
        <v>59</v>
      </c>
      <c r="U23" s="7">
        <f>COUNTIF(C40:S40, "thuỳ")</f>
        <v>0</v>
      </c>
      <c r="V23" s="7">
        <f>COUNTIF(C40:S40, "ta")</f>
        <v>0</v>
      </c>
      <c r="W23" s="8">
        <f t="shared" si="2"/>
        <v>0</v>
      </c>
      <c r="X23" s="4"/>
      <c r="Y23" s="4"/>
      <c r="Z23" s="4"/>
      <c r="AA23" s="4"/>
    </row>
    <row r="24" spans="1:27" ht="15.75" x14ac:dyDescent="0.25">
      <c r="A24" s="67"/>
      <c r="B24" s="44" t="s">
        <v>91</v>
      </c>
      <c r="C24" s="72"/>
      <c r="D24" s="72"/>
      <c r="E24" s="72"/>
      <c r="F24" s="72"/>
      <c r="G24" s="72"/>
      <c r="H24" s="7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"/>
      <c r="U24" s="7">
        <f>COUNTIF(C41:S41, "thuỳ")</f>
        <v>0</v>
      </c>
      <c r="V24" s="7">
        <f>COUNTIF(C41:S41, "ta")</f>
        <v>0</v>
      </c>
      <c r="W24" s="8">
        <f t="shared" si="2"/>
        <v>0</v>
      </c>
      <c r="X24" s="4"/>
      <c r="Y24" s="4"/>
      <c r="Z24" s="4"/>
      <c r="AA24" s="4"/>
    </row>
    <row r="25" spans="1:27" ht="15.75" x14ac:dyDescent="0.25">
      <c r="A25" s="10"/>
      <c r="B25" s="10"/>
      <c r="C25" s="9">
        <f t="shared" ref="C25:K25" ca="1" si="5">COUNTIF(C5:C46,"*")</f>
        <v>15</v>
      </c>
      <c r="D25" s="9">
        <f t="shared" ca="1" si="5"/>
        <v>15</v>
      </c>
      <c r="E25" s="9">
        <f t="shared" ca="1" si="5"/>
        <v>15</v>
      </c>
      <c r="F25" s="9">
        <f t="shared" ca="1" si="5"/>
        <v>16</v>
      </c>
      <c r="G25" s="9">
        <f t="shared" ca="1" si="5"/>
        <v>16</v>
      </c>
      <c r="H25" s="9">
        <f t="shared" ca="1" si="5"/>
        <v>16</v>
      </c>
      <c r="I25" s="9">
        <f t="shared" ca="1" si="5"/>
        <v>17</v>
      </c>
      <c r="J25" s="9">
        <f t="shared" ca="1" si="5"/>
        <v>17</v>
      </c>
      <c r="K25" s="9">
        <f t="shared" ca="1" si="5"/>
        <v>17</v>
      </c>
      <c r="L25" s="9">
        <f ca="1">COUNTIF(L5:L45,"*")</f>
        <v>19</v>
      </c>
      <c r="M25" s="9">
        <f ca="1">COUNTIF(M5:M45,"*")</f>
        <v>19</v>
      </c>
      <c r="N25" s="9">
        <f ca="1">COUNTIF(N5:N44,"*")</f>
        <v>19</v>
      </c>
      <c r="O25" s="9">
        <f ca="1">COUNTIF(O5:O45,"*")</f>
        <v>19</v>
      </c>
      <c r="P25" s="9">
        <f ca="1">COUNTIF(P5:P46,"*")</f>
        <v>19</v>
      </c>
      <c r="Q25" s="9">
        <f ca="1">COUNTIF(Q5:Q46,"*")</f>
        <v>19</v>
      </c>
      <c r="R25" s="9">
        <f ca="1">COUNTIF(R5:R46,"*")</f>
        <v>19</v>
      </c>
      <c r="S25" s="9">
        <f ca="1">COUNTIF(S5:S46,"*")</f>
        <v>19</v>
      </c>
      <c r="T25" s="4"/>
      <c r="U25" s="7">
        <f t="shared" ca="1" si="0"/>
        <v>0</v>
      </c>
      <c r="V25" s="7"/>
      <c r="W25" s="8"/>
      <c r="X25" s="4"/>
      <c r="Y25" s="4"/>
      <c r="Z25" s="4"/>
      <c r="AA25" s="4"/>
    </row>
    <row r="26" spans="1:27" ht="15.75" x14ac:dyDescent="0.25">
      <c r="A26" s="43" t="s">
        <v>175</v>
      </c>
      <c r="B26" s="43" t="s">
        <v>63</v>
      </c>
      <c r="C26" s="43" t="s">
        <v>64</v>
      </c>
      <c r="D26" s="43" t="s">
        <v>65</v>
      </c>
      <c r="E26" s="43" t="s">
        <v>66</v>
      </c>
      <c r="F26" s="43" t="s">
        <v>67</v>
      </c>
      <c r="G26" s="43" t="s">
        <v>68</v>
      </c>
      <c r="H26" s="43" t="s">
        <v>69</v>
      </c>
      <c r="I26" s="43" t="s">
        <v>70</v>
      </c>
      <c r="J26" s="43" t="s">
        <v>71</v>
      </c>
      <c r="K26" s="43" t="s">
        <v>72</v>
      </c>
      <c r="L26" s="43" t="s">
        <v>73</v>
      </c>
      <c r="M26" s="43" t="s">
        <v>74</v>
      </c>
      <c r="N26" s="43" t="s">
        <v>75</v>
      </c>
      <c r="O26" s="43" t="s">
        <v>272</v>
      </c>
      <c r="P26" s="43" t="s">
        <v>76</v>
      </c>
      <c r="Q26" s="43" t="s">
        <v>77</v>
      </c>
      <c r="R26" s="43" t="s">
        <v>78</v>
      </c>
      <c r="S26" s="43" t="s">
        <v>79</v>
      </c>
      <c r="T26" s="4"/>
      <c r="U26" s="7">
        <f t="shared" si="0"/>
        <v>0</v>
      </c>
      <c r="V26" s="7">
        <f t="shared" ref="V26:V32" si="6">COUNTIF(C26:S26, "ta")</f>
        <v>0</v>
      </c>
      <c r="W26" s="8">
        <f t="shared" ref="W26:W37" si="7">SUM(U26:V26)</f>
        <v>0</v>
      </c>
      <c r="X26" s="4"/>
      <c r="Y26" s="4"/>
      <c r="Z26" s="4"/>
      <c r="AA26" s="4"/>
    </row>
    <row r="27" spans="1:27" ht="15.75" x14ac:dyDescent="0.25">
      <c r="A27" s="66" t="s">
        <v>80</v>
      </c>
      <c r="B27" s="44" t="s">
        <v>81</v>
      </c>
      <c r="C27" s="45" t="s">
        <v>0</v>
      </c>
      <c r="D27" s="46" t="s">
        <v>176</v>
      </c>
      <c r="E27" s="47" t="s">
        <v>177</v>
      </c>
      <c r="F27" s="48" t="s">
        <v>124</v>
      </c>
      <c r="G27" s="48" t="s">
        <v>1</v>
      </c>
      <c r="H27" s="45" t="s">
        <v>124</v>
      </c>
      <c r="I27" s="49" t="s">
        <v>178</v>
      </c>
      <c r="J27" s="50" t="s">
        <v>109</v>
      </c>
      <c r="K27" s="45" t="s">
        <v>121</v>
      </c>
      <c r="L27" s="45" t="s">
        <v>0</v>
      </c>
      <c r="M27" s="45" t="s">
        <v>2</v>
      </c>
      <c r="N27" s="51" t="s">
        <v>88</v>
      </c>
      <c r="O27" s="52" t="s">
        <v>180</v>
      </c>
      <c r="P27" s="53" t="s">
        <v>211</v>
      </c>
      <c r="Q27" s="45" t="s">
        <v>0</v>
      </c>
      <c r="R27" s="45" t="s">
        <v>1</v>
      </c>
      <c r="S27" s="45" t="s">
        <v>2</v>
      </c>
      <c r="T27" s="4"/>
      <c r="U27" s="7">
        <f>COUNTIF(C27:S27, "thuỳ")</f>
        <v>0</v>
      </c>
      <c r="V27" s="7">
        <f>COUNTIF(C27:S27, "ta")</f>
        <v>0</v>
      </c>
      <c r="W27" s="8">
        <f t="shared" si="7"/>
        <v>0</v>
      </c>
      <c r="X27" s="4"/>
      <c r="Y27" s="4"/>
      <c r="Z27" s="4"/>
      <c r="AA27" s="4" t="s">
        <v>59</v>
      </c>
    </row>
    <row r="28" spans="1:27" ht="15.75" x14ac:dyDescent="0.25">
      <c r="A28" s="67"/>
      <c r="B28" s="44" t="s">
        <v>83</v>
      </c>
      <c r="C28" s="47" t="s">
        <v>181</v>
      </c>
      <c r="D28" s="48" t="s">
        <v>0</v>
      </c>
      <c r="E28" s="46" t="s">
        <v>182</v>
      </c>
      <c r="F28" s="54" t="s">
        <v>183</v>
      </c>
      <c r="G28" s="55" t="s">
        <v>184</v>
      </c>
      <c r="H28" s="45" t="s">
        <v>0</v>
      </c>
      <c r="I28" s="50" t="s">
        <v>101</v>
      </c>
      <c r="J28" s="49" t="s">
        <v>185</v>
      </c>
      <c r="K28" s="45" t="s">
        <v>0</v>
      </c>
      <c r="L28" s="45" t="s">
        <v>94</v>
      </c>
      <c r="M28" s="45" t="s">
        <v>94</v>
      </c>
      <c r="N28" s="52" t="s">
        <v>186</v>
      </c>
      <c r="O28" s="51" t="s">
        <v>144</v>
      </c>
      <c r="P28" s="45" t="s">
        <v>1</v>
      </c>
      <c r="Q28" s="56" t="s">
        <v>119</v>
      </c>
      <c r="R28" s="48" t="s">
        <v>112</v>
      </c>
      <c r="S28" s="45" t="s">
        <v>206</v>
      </c>
      <c r="T28" s="4"/>
      <c r="U28" s="7">
        <f>COUNTIF(C28:S28, "thuỳ")</f>
        <v>0</v>
      </c>
      <c r="V28" s="7">
        <f>COUNTIF(C28:S28, "ta")</f>
        <v>0</v>
      </c>
      <c r="W28" s="8">
        <f t="shared" si="7"/>
        <v>0</v>
      </c>
      <c r="X28" s="4"/>
      <c r="Y28" s="4"/>
      <c r="Z28" s="4"/>
      <c r="AA28" s="4"/>
    </row>
    <row r="29" spans="1:27" ht="15.75" x14ac:dyDescent="0.25">
      <c r="A29" s="67"/>
      <c r="B29" s="44" t="s">
        <v>86</v>
      </c>
      <c r="C29" s="46" t="s">
        <v>187</v>
      </c>
      <c r="D29" s="47" t="s">
        <v>188</v>
      </c>
      <c r="E29" s="45" t="s">
        <v>0</v>
      </c>
      <c r="F29" s="45" t="s">
        <v>0</v>
      </c>
      <c r="G29" s="55" t="s">
        <v>115</v>
      </c>
      <c r="H29" s="51" t="s">
        <v>189</v>
      </c>
      <c r="I29" s="48" t="s">
        <v>0</v>
      </c>
      <c r="J29" s="45" t="s">
        <v>121</v>
      </c>
      <c r="K29" s="57" t="s">
        <v>5</v>
      </c>
      <c r="L29" s="50" t="s">
        <v>171</v>
      </c>
      <c r="M29" s="48" t="s">
        <v>152</v>
      </c>
      <c r="N29" s="49" t="s">
        <v>190</v>
      </c>
      <c r="O29" s="64" t="s">
        <v>2</v>
      </c>
      <c r="P29" s="48" t="s">
        <v>0</v>
      </c>
      <c r="Q29" s="45" t="s">
        <v>2</v>
      </c>
      <c r="R29" s="53" t="s">
        <v>167</v>
      </c>
      <c r="S29" s="54" t="s">
        <v>191</v>
      </c>
      <c r="T29" s="4"/>
      <c r="U29" s="7">
        <f t="shared" si="0"/>
        <v>0</v>
      </c>
      <c r="V29" s="7">
        <f t="shared" si="6"/>
        <v>0</v>
      </c>
      <c r="W29" s="8">
        <f t="shared" si="7"/>
        <v>0</v>
      </c>
      <c r="X29" s="4"/>
      <c r="Y29" s="4"/>
      <c r="Z29" s="4"/>
      <c r="AA29" s="4"/>
    </row>
    <row r="30" spans="1:27" ht="15.75" x14ac:dyDescent="0.25">
      <c r="A30" s="66" t="s">
        <v>96</v>
      </c>
      <c r="B30" s="44" t="s">
        <v>81</v>
      </c>
      <c r="C30" s="45" t="s">
        <v>0</v>
      </c>
      <c r="D30" s="50" t="s">
        <v>162</v>
      </c>
      <c r="E30" s="45" t="s">
        <v>0</v>
      </c>
      <c r="F30" s="48" t="s">
        <v>1</v>
      </c>
      <c r="G30" s="48" t="s">
        <v>0</v>
      </c>
      <c r="H30" s="48" t="s">
        <v>1</v>
      </c>
      <c r="I30" s="48" t="s">
        <v>1</v>
      </c>
      <c r="J30" s="54" t="s">
        <v>192</v>
      </c>
      <c r="K30" s="46" t="s">
        <v>193</v>
      </c>
      <c r="L30" s="59" t="s">
        <v>164</v>
      </c>
      <c r="M30" s="45" t="s">
        <v>1</v>
      </c>
      <c r="N30" s="45" t="s">
        <v>1</v>
      </c>
      <c r="O30" s="62" t="s">
        <v>94</v>
      </c>
      <c r="P30" s="48" t="s">
        <v>0</v>
      </c>
      <c r="Q30" s="48" t="s">
        <v>0</v>
      </c>
      <c r="R30" s="53" t="s">
        <v>167</v>
      </c>
      <c r="S30" s="47" t="s">
        <v>168</v>
      </c>
      <c r="T30" s="4" t="s">
        <v>59</v>
      </c>
      <c r="U30" s="7">
        <f t="shared" si="0"/>
        <v>0</v>
      </c>
      <c r="V30" s="7">
        <f t="shared" si="6"/>
        <v>0</v>
      </c>
      <c r="W30" s="8">
        <f t="shared" si="7"/>
        <v>0</v>
      </c>
      <c r="X30" s="4"/>
      <c r="Y30" s="4"/>
      <c r="Z30" s="4"/>
      <c r="AA30" s="4"/>
    </row>
    <row r="31" spans="1:27" ht="15.75" x14ac:dyDescent="0.25">
      <c r="A31" s="67"/>
      <c r="B31" s="44" t="s">
        <v>83</v>
      </c>
      <c r="C31" s="50" t="s">
        <v>126</v>
      </c>
      <c r="D31" s="45" t="s">
        <v>0</v>
      </c>
      <c r="E31" s="45" t="s">
        <v>0</v>
      </c>
      <c r="F31" s="48" t="s">
        <v>0</v>
      </c>
      <c r="G31" s="48" t="s">
        <v>0</v>
      </c>
      <c r="H31" s="48" t="s">
        <v>0</v>
      </c>
      <c r="I31" s="46" t="s">
        <v>194</v>
      </c>
      <c r="J31" s="48" t="s">
        <v>2</v>
      </c>
      <c r="K31" s="54" t="s">
        <v>195</v>
      </c>
      <c r="L31" s="47" t="s">
        <v>196</v>
      </c>
      <c r="M31" s="45" t="s">
        <v>0</v>
      </c>
      <c r="N31" s="48" t="s">
        <v>1</v>
      </c>
      <c r="O31" s="55" t="s">
        <v>197</v>
      </c>
      <c r="P31" s="48" t="s">
        <v>0</v>
      </c>
      <c r="Q31" s="45" t="s">
        <v>1</v>
      </c>
      <c r="R31" s="60" t="s">
        <v>146</v>
      </c>
      <c r="S31" s="53" t="s">
        <v>160</v>
      </c>
      <c r="T31" s="4"/>
      <c r="U31" s="7">
        <f t="shared" si="0"/>
        <v>0</v>
      </c>
      <c r="V31" s="7">
        <f t="shared" si="6"/>
        <v>0</v>
      </c>
      <c r="W31" s="8">
        <f t="shared" si="7"/>
        <v>0</v>
      </c>
      <c r="X31" s="4"/>
      <c r="Y31" s="4" t="s">
        <v>59</v>
      </c>
      <c r="Z31" s="4" t="s">
        <v>59</v>
      </c>
      <c r="AA31" s="4"/>
    </row>
    <row r="32" spans="1:27" ht="15.75" x14ac:dyDescent="0.25">
      <c r="A32" s="67"/>
      <c r="B32" s="44" t="s">
        <v>86</v>
      </c>
      <c r="C32" s="45" t="s">
        <v>0</v>
      </c>
      <c r="D32" s="48" t="s">
        <v>121</v>
      </c>
      <c r="E32" s="55" t="s">
        <v>198</v>
      </c>
      <c r="F32" s="48" t="s">
        <v>0</v>
      </c>
      <c r="G32" s="51" t="s">
        <v>157</v>
      </c>
      <c r="H32" s="45" t="s">
        <v>0</v>
      </c>
      <c r="I32" s="54" t="s">
        <v>199</v>
      </c>
      <c r="J32" s="46" t="s">
        <v>200</v>
      </c>
      <c r="K32" s="50" t="s">
        <v>116</v>
      </c>
      <c r="L32" s="48" t="s">
        <v>152</v>
      </c>
      <c r="M32" s="47" t="s">
        <v>201</v>
      </c>
      <c r="N32" s="60" t="s">
        <v>93</v>
      </c>
      <c r="O32" s="63" t="s">
        <v>152</v>
      </c>
      <c r="P32" s="49" t="s">
        <v>130</v>
      </c>
      <c r="Q32" s="48" t="s">
        <v>0</v>
      </c>
      <c r="R32" s="48" t="s">
        <v>0</v>
      </c>
      <c r="S32" s="53" t="s">
        <v>202</v>
      </c>
      <c r="T32" s="4"/>
      <c r="U32" s="7">
        <f t="shared" si="0"/>
        <v>0</v>
      </c>
      <c r="V32" s="7">
        <f t="shared" si="6"/>
        <v>0</v>
      </c>
      <c r="W32" s="8">
        <f t="shared" si="7"/>
        <v>0</v>
      </c>
      <c r="X32" s="4"/>
      <c r="Y32" s="4" t="s">
        <v>59</v>
      </c>
      <c r="Z32" s="4"/>
      <c r="AA32" s="4" t="s">
        <v>59</v>
      </c>
    </row>
    <row r="33" spans="1:27" ht="15.75" x14ac:dyDescent="0.25">
      <c r="A33" s="66" t="s">
        <v>125</v>
      </c>
      <c r="B33" s="44" t="s">
        <v>81</v>
      </c>
      <c r="C33" s="48" t="s">
        <v>0</v>
      </c>
      <c r="D33" s="48" t="s">
        <v>1</v>
      </c>
      <c r="E33" s="48" t="s">
        <v>0</v>
      </c>
      <c r="F33" s="55" t="s">
        <v>149</v>
      </c>
      <c r="G33" s="45" t="s">
        <v>1</v>
      </c>
      <c r="H33" s="48" t="s">
        <v>0</v>
      </c>
      <c r="I33" s="48" t="s">
        <v>0</v>
      </c>
      <c r="J33" s="48" t="s">
        <v>121</v>
      </c>
      <c r="K33" s="45" t="s">
        <v>121</v>
      </c>
      <c r="L33" s="54" t="s">
        <v>159</v>
      </c>
      <c r="M33" s="46" t="s">
        <v>140</v>
      </c>
      <c r="N33" s="45" t="s">
        <v>0</v>
      </c>
      <c r="O33" s="48" t="s">
        <v>0</v>
      </c>
      <c r="P33" s="47" t="s">
        <v>85</v>
      </c>
      <c r="Q33" s="62" t="s">
        <v>94</v>
      </c>
      <c r="R33" s="45" t="s">
        <v>0</v>
      </c>
      <c r="S33" s="49" t="s">
        <v>147</v>
      </c>
      <c r="T33" s="4"/>
      <c r="U33" s="7">
        <f t="shared" ref="U33:U35" si="8">COUNTIF(C33:S33, "thuỳ")</f>
        <v>0</v>
      </c>
      <c r="V33" s="7">
        <f>COUNTIF(C33:S33, "ta")</f>
        <v>0</v>
      </c>
      <c r="W33" s="8">
        <f t="shared" si="7"/>
        <v>0</v>
      </c>
      <c r="X33" s="4"/>
      <c r="Y33" s="4"/>
      <c r="Z33" s="4"/>
      <c r="AA33" s="4"/>
    </row>
    <row r="34" spans="1:27" ht="15.75" x14ac:dyDescent="0.25">
      <c r="A34" s="67"/>
      <c r="B34" s="44" t="s">
        <v>83</v>
      </c>
      <c r="C34" s="45" t="s">
        <v>0</v>
      </c>
      <c r="D34" s="48" t="s">
        <v>0</v>
      </c>
      <c r="E34" s="48" t="s">
        <v>0</v>
      </c>
      <c r="F34" s="55" t="s">
        <v>203</v>
      </c>
      <c r="G34" s="48" t="s">
        <v>1</v>
      </c>
      <c r="H34" s="48" t="s">
        <v>0</v>
      </c>
      <c r="I34" s="45" t="s">
        <v>121</v>
      </c>
      <c r="J34" s="48" t="s">
        <v>56</v>
      </c>
      <c r="K34" s="48" t="s">
        <v>56</v>
      </c>
      <c r="L34" s="46" t="s">
        <v>143</v>
      </c>
      <c r="M34" s="45" t="s">
        <v>0</v>
      </c>
      <c r="N34" s="45" t="s">
        <v>1</v>
      </c>
      <c r="O34" s="54" t="s">
        <v>210</v>
      </c>
      <c r="P34" s="64" t="s">
        <v>2</v>
      </c>
      <c r="Q34" s="49" t="s">
        <v>137</v>
      </c>
      <c r="R34" s="48" t="s">
        <v>1</v>
      </c>
      <c r="S34" s="45" t="s">
        <v>1</v>
      </c>
      <c r="T34" s="4"/>
      <c r="U34" s="7">
        <f>COUNTIF(C34:S34, "thuỳ")</f>
        <v>0</v>
      </c>
      <c r="V34" s="7">
        <f>COUNTIF(C34:S34, "ta")</f>
        <v>0</v>
      </c>
      <c r="W34" s="8">
        <f t="shared" si="7"/>
        <v>0</v>
      </c>
      <c r="X34" s="4"/>
      <c r="Y34" s="4"/>
      <c r="Z34" s="4" t="s">
        <v>59</v>
      </c>
      <c r="AA34" s="4"/>
    </row>
    <row r="35" spans="1:27" ht="15.75" x14ac:dyDescent="0.25">
      <c r="A35" s="67"/>
      <c r="B35" s="44" t="s">
        <v>86</v>
      </c>
      <c r="C35" s="45" t="s">
        <v>0</v>
      </c>
      <c r="D35" s="48" t="s">
        <v>0</v>
      </c>
      <c r="E35" s="48" t="s">
        <v>0</v>
      </c>
      <c r="F35" s="55" t="s">
        <v>106</v>
      </c>
      <c r="G35" s="45" t="s">
        <v>0</v>
      </c>
      <c r="H35" s="46" t="s">
        <v>151</v>
      </c>
      <c r="I35" s="48" t="s">
        <v>124</v>
      </c>
      <c r="J35" s="48" t="s">
        <v>124</v>
      </c>
      <c r="K35" s="48" t="s">
        <v>124</v>
      </c>
      <c r="L35" s="47" t="s">
        <v>196</v>
      </c>
      <c r="M35" s="54" t="s">
        <v>179</v>
      </c>
      <c r="N35" s="61" t="s">
        <v>209</v>
      </c>
      <c r="O35" s="47" t="s">
        <v>123</v>
      </c>
      <c r="P35" s="48" t="s">
        <v>172</v>
      </c>
      <c r="Q35" s="48" t="s">
        <v>0</v>
      </c>
      <c r="R35" s="49" t="s">
        <v>142</v>
      </c>
      <c r="S35" s="59" t="s">
        <v>215</v>
      </c>
      <c r="T35" s="4"/>
      <c r="U35" s="7">
        <f t="shared" si="8"/>
        <v>0</v>
      </c>
      <c r="V35" s="7">
        <f>COUNTIF(C35:S35, "ta")</f>
        <v>0</v>
      </c>
      <c r="W35" s="8">
        <f t="shared" si="7"/>
        <v>0</v>
      </c>
      <c r="X35" s="4"/>
      <c r="Y35" s="4"/>
      <c r="Z35" s="4"/>
      <c r="AA35" s="4"/>
    </row>
    <row r="36" spans="1:27" ht="15.75" x14ac:dyDescent="0.25">
      <c r="A36" s="66" t="s">
        <v>148</v>
      </c>
      <c r="B36" s="44" t="s">
        <v>81</v>
      </c>
      <c r="C36" s="48" t="s">
        <v>0</v>
      </c>
      <c r="D36" s="48" t="s">
        <v>1</v>
      </c>
      <c r="E36" s="45" t="s">
        <v>0</v>
      </c>
      <c r="F36" s="51" t="s">
        <v>127</v>
      </c>
      <c r="G36" s="55" t="s">
        <v>170</v>
      </c>
      <c r="H36" s="45" t="s">
        <v>0</v>
      </c>
      <c r="I36" s="72" t="s">
        <v>269</v>
      </c>
      <c r="J36" s="72" t="s">
        <v>269</v>
      </c>
      <c r="K36" s="72" t="s">
        <v>269</v>
      </c>
      <c r="L36" s="72" t="s">
        <v>269</v>
      </c>
      <c r="M36" s="72" t="s">
        <v>269</v>
      </c>
      <c r="N36" s="72" t="s">
        <v>269</v>
      </c>
      <c r="O36" s="72" t="s">
        <v>269</v>
      </c>
      <c r="P36" s="72" t="s">
        <v>269</v>
      </c>
      <c r="Q36" s="72" t="s">
        <v>269</v>
      </c>
      <c r="R36" s="72" t="s">
        <v>269</v>
      </c>
      <c r="S36" s="72" t="s">
        <v>269</v>
      </c>
      <c r="T36" s="4"/>
      <c r="U36" s="7">
        <f>COUNTIF(C36:S36, "thuỳ")</f>
        <v>0</v>
      </c>
      <c r="V36" s="7">
        <f>COUNTIF(C36:S36, "ta")</f>
        <v>0</v>
      </c>
      <c r="W36" s="8">
        <f t="shared" si="7"/>
        <v>0</v>
      </c>
      <c r="X36" s="4"/>
      <c r="Y36" s="4"/>
      <c r="Z36" s="4"/>
      <c r="AA36" s="4"/>
    </row>
    <row r="37" spans="1:27" ht="15.75" x14ac:dyDescent="0.25">
      <c r="A37" s="67"/>
      <c r="B37" s="44" t="s">
        <v>83</v>
      </c>
      <c r="C37" s="48" t="s">
        <v>2</v>
      </c>
      <c r="D37" s="48" t="s">
        <v>0</v>
      </c>
      <c r="E37" s="48" t="s">
        <v>172</v>
      </c>
      <c r="F37" s="45" t="s">
        <v>0</v>
      </c>
      <c r="G37" s="55" t="s">
        <v>173</v>
      </c>
      <c r="H37" s="45" t="s">
        <v>0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4"/>
      <c r="U37" s="7">
        <f>COUNTIF(C37:S37, "thuỳ")</f>
        <v>0</v>
      </c>
      <c r="V37" s="7">
        <f>COUNTIF(C37:S37, "ta")</f>
        <v>0</v>
      </c>
      <c r="W37" s="8">
        <f t="shared" si="7"/>
        <v>0</v>
      </c>
      <c r="X37" s="4"/>
      <c r="Y37" s="4"/>
      <c r="Z37" s="4"/>
      <c r="AA37" s="4"/>
    </row>
    <row r="38" spans="1:27" ht="15.75" x14ac:dyDescent="0.25">
      <c r="A38" s="67"/>
      <c r="B38" s="44" t="s">
        <v>86</v>
      </c>
      <c r="C38" s="48" t="s">
        <v>172</v>
      </c>
      <c r="D38" s="48" t="s">
        <v>172</v>
      </c>
      <c r="E38" s="53" t="s">
        <v>174</v>
      </c>
      <c r="F38" s="48" t="s">
        <v>172</v>
      </c>
      <c r="G38" s="48" t="s">
        <v>172</v>
      </c>
      <c r="H38" s="48" t="s">
        <v>172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4"/>
      <c r="U38" s="7">
        <f>COUNTIF(C38:S38, "thuỳ")</f>
        <v>0</v>
      </c>
      <c r="V38" s="7"/>
      <c r="W38" s="8"/>
      <c r="X38" s="4"/>
      <c r="Y38" s="4"/>
      <c r="Z38" s="4"/>
      <c r="AA38" s="4"/>
    </row>
    <row r="39" spans="1:27" ht="15.75" customHeight="1" x14ac:dyDescent="0.25">
      <c r="A39" s="66" t="s">
        <v>169</v>
      </c>
      <c r="B39" s="44" t="s">
        <v>81</v>
      </c>
      <c r="C39" s="42"/>
      <c r="D39" s="42"/>
      <c r="E39" s="42"/>
      <c r="F39" s="42"/>
      <c r="G39" s="42"/>
      <c r="H39" s="42"/>
      <c r="I39" s="45" t="s">
        <v>56</v>
      </c>
      <c r="J39" s="45" t="s">
        <v>0</v>
      </c>
      <c r="K39" s="48" t="s">
        <v>2</v>
      </c>
      <c r="L39" s="50" t="s">
        <v>171</v>
      </c>
      <c r="M39" s="45" t="s">
        <v>1</v>
      </c>
      <c r="N39" s="55" t="s">
        <v>155</v>
      </c>
      <c r="O39" s="46" t="s">
        <v>204</v>
      </c>
      <c r="P39" s="54" t="s">
        <v>145</v>
      </c>
      <c r="Q39" s="47" t="s">
        <v>90</v>
      </c>
      <c r="R39" s="48" t="s">
        <v>172</v>
      </c>
      <c r="S39" s="53" t="s">
        <v>160</v>
      </c>
      <c r="T39" s="4"/>
      <c r="U39" s="7">
        <f>COUNTIF(C13:S13, "thuỳ")</f>
        <v>0</v>
      </c>
      <c r="V39" s="7">
        <f>COUNTIF(C13:S13, "ta")</f>
        <v>0</v>
      </c>
      <c r="W39" s="4"/>
      <c r="X39" s="4"/>
      <c r="Y39" s="4"/>
      <c r="Z39" s="4"/>
      <c r="AA39" s="4"/>
    </row>
    <row r="40" spans="1:27" ht="15.75" x14ac:dyDescent="0.25">
      <c r="A40" s="67"/>
      <c r="B40" s="44" t="s">
        <v>83</v>
      </c>
      <c r="C40" s="42"/>
      <c r="D40" s="42"/>
      <c r="E40" s="42"/>
      <c r="F40" s="42"/>
      <c r="G40" s="42"/>
      <c r="H40" s="42"/>
      <c r="I40" s="45" t="s">
        <v>1</v>
      </c>
      <c r="J40" s="45" t="s">
        <v>0</v>
      </c>
      <c r="K40" s="50" t="s">
        <v>116</v>
      </c>
      <c r="L40" s="45" t="s">
        <v>0</v>
      </c>
      <c r="M40" s="47" t="s">
        <v>201</v>
      </c>
      <c r="N40" s="55" t="s">
        <v>165</v>
      </c>
      <c r="O40" s="65" t="s">
        <v>172</v>
      </c>
      <c r="P40" s="46" t="s">
        <v>166</v>
      </c>
      <c r="Q40" s="48" t="s">
        <v>172</v>
      </c>
      <c r="R40" s="54" t="s">
        <v>138</v>
      </c>
      <c r="S40" s="48" t="s">
        <v>172</v>
      </c>
      <c r="T40" s="4"/>
      <c r="U40" s="7">
        <f>COUNTIF(C14:S14, "thuỳ")</f>
        <v>0</v>
      </c>
      <c r="V40" s="7">
        <f>COUNTIF(C14:S14, "ta")</f>
        <v>0</v>
      </c>
      <c r="W40" s="4"/>
      <c r="X40" s="4"/>
      <c r="Y40" s="4"/>
      <c r="Z40" s="4"/>
      <c r="AA40" s="4"/>
    </row>
    <row r="41" spans="1:27" ht="15.75" x14ac:dyDescent="0.25">
      <c r="A41" s="67"/>
      <c r="B41" s="44" t="s">
        <v>86</v>
      </c>
      <c r="C41" s="42"/>
      <c r="D41" s="42"/>
      <c r="E41" s="42"/>
      <c r="F41" s="42"/>
      <c r="G41" s="42"/>
      <c r="H41" s="42"/>
      <c r="I41" s="48" t="s">
        <v>172</v>
      </c>
      <c r="J41" s="48" t="s">
        <v>172</v>
      </c>
      <c r="K41" s="48" t="s">
        <v>172</v>
      </c>
      <c r="L41" s="48" t="s">
        <v>172</v>
      </c>
      <c r="M41" s="48" t="s">
        <v>172</v>
      </c>
      <c r="N41" s="48" t="s">
        <v>172</v>
      </c>
      <c r="O41" s="51" t="s">
        <v>144</v>
      </c>
      <c r="P41" s="53" t="s">
        <v>104</v>
      </c>
      <c r="Q41" s="54" t="s">
        <v>131</v>
      </c>
      <c r="R41" s="46" t="s">
        <v>132</v>
      </c>
      <c r="S41" s="47" t="s">
        <v>168</v>
      </c>
      <c r="T41" s="4"/>
      <c r="U41" s="7">
        <f>COUNTIF(C15:S15, "thuỳ")</f>
        <v>0</v>
      </c>
      <c r="V41" s="7">
        <f>COUNTIF(C15:S15, "ta")</f>
        <v>0</v>
      </c>
      <c r="W41" s="4"/>
      <c r="X41" s="4"/>
      <c r="Y41" s="4"/>
      <c r="Z41" s="4"/>
      <c r="AA41" s="4"/>
    </row>
    <row r="42" spans="1:27" ht="15.75" x14ac:dyDescent="0.25">
      <c r="A42" s="10"/>
      <c r="B42" s="10"/>
      <c r="C42" s="9">
        <f t="shared" ref="C42:O42" si="9">COUNTIF(C27:C41,"*")</f>
        <v>12</v>
      </c>
      <c r="D42" s="9">
        <f t="shared" si="9"/>
        <v>12</v>
      </c>
      <c r="E42" s="9">
        <f t="shared" si="9"/>
        <v>12</v>
      </c>
      <c r="F42" s="9">
        <f t="shared" si="9"/>
        <v>12</v>
      </c>
      <c r="G42" s="9">
        <f t="shared" si="9"/>
        <v>12</v>
      </c>
      <c r="H42" s="9">
        <f t="shared" si="9"/>
        <v>12</v>
      </c>
      <c r="I42" s="9">
        <f t="shared" si="9"/>
        <v>13</v>
      </c>
      <c r="J42" s="9">
        <f t="shared" si="9"/>
        <v>13</v>
      </c>
      <c r="K42" s="9">
        <f t="shared" si="9"/>
        <v>13</v>
      </c>
      <c r="L42" s="9">
        <f t="shared" si="9"/>
        <v>13</v>
      </c>
      <c r="M42" s="9">
        <f t="shared" si="9"/>
        <v>13</v>
      </c>
      <c r="N42" s="9">
        <f t="shared" si="9"/>
        <v>13</v>
      </c>
      <c r="O42" s="9">
        <f t="shared" si="9"/>
        <v>13</v>
      </c>
      <c r="P42" s="9">
        <f>COUNTIF(P27:P41,"*")</f>
        <v>13</v>
      </c>
      <c r="Q42" s="9">
        <f ca="1">COUNTIF(Q27:Q43,"*")</f>
        <v>13</v>
      </c>
      <c r="R42" s="9">
        <f>COUNTIF(R27:R41,"*")</f>
        <v>13</v>
      </c>
      <c r="S42" s="9">
        <f>COUNTIF(S27:S41,"*")</f>
        <v>13</v>
      </c>
      <c r="T42" s="4"/>
      <c r="U42" s="7">
        <f t="shared" ca="1" si="0"/>
        <v>0</v>
      </c>
      <c r="V42" s="7">
        <f ca="1">COUNTIF(C42:S42, "ta")</f>
        <v>0</v>
      </c>
      <c r="W42" s="4"/>
      <c r="X42" s="4"/>
      <c r="Y42" s="4"/>
      <c r="Z42" s="4"/>
      <c r="AA42" s="4"/>
    </row>
    <row r="43" spans="1:27" ht="15.75" x14ac:dyDescent="0.25">
      <c r="A43" s="10"/>
      <c r="B43" s="10"/>
      <c r="C43" s="19">
        <f ca="1">C25+C42</f>
        <v>27</v>
      </c>
      <c r="D43" s="19">
        <f t="shared" ref="D43:S43" ca="1" si="10">D25+D42</f>
        <v>27</v>
      </c>
      <c r="E43" s="19">
        <f t="shared" ca="1" si="10"/>
        <v>27</v>
      </c>
      <c r="F43" s="19">
        <f t="shared" ca="1" si="10"/>
        <v>28</v>
      </c>
      <c r="G43" s="19">
        <f t="shared" ca="1" si="10"/>
        <v>28</v>
      </c>
      <c r="H43" s="19">
        <f t="shared" ca="1" si="10"/>
        <v>28</v>
      </c>
      <c r="I43" s="19">
        <f t="shared" ca="1" si="10"/>
        <v>29</v>
      </c>
      <c r="J43" s="19">
        <f t="shared" ca="1" si="10"/>
        <v>29</v>
      </c>
      <c r="K43" s="19">
        <f t="shared" ca="1" si="10"/>
        <v>29</v>
      </c>
      <c r="L43" s="19">
        <f t="shared" ca="1" si="10"/>
        <v>31</v>
      </c>
      <c r="M43" s="19">
        <f t="shared" ca="1" si="10"/>
        <v>31</v>
      </c>
      <c r="N43" s="19">
        <f t="shared" ca="1" si="10"/>
        <v>31</v>
      </c>
      <c r="O43" s="19">
        <f t="shared" ca="1" si="10"/>
        <v>31</v>
      </c>
      <c r="P43" s="19">
        <f t="shared" ca="1" si="10"/>
        <v>31</v>
      </c>
      <c r="Q43" s="19">
        <f t="shared" ca="1" si="10"/>
        <v>31</v>
      </c>
      <c r="R43" s="19">
        <f t="shared" ca="1" si="10"/>
        <v>31</v>
      </c>
      <c r="S43" s="19">
        <f t="shared" ca="1" si="10"/>
        <v>31</v>
      </c>
      <c r="T43" s="4"/>
      <c r="U43" s="7">
        <f t="shared" ca="1" si="0"/>
        <v>0</v>
      </c>
      <c r="V43" s="7"/>
      <c r="W43" s="4"/>
      <c r="X43" s="4"/>
      <c r="Y43" s="4"/>
      <c r="Z43" s="4"/>
      <c r="AA43" s="4"/>
    </row>
    <row r="44" spans="1:27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R44" s="10"/>
      <c r="S44" s="10"/>
      <c r="T44" s="4"/>
      <c r="U44" s="7">
        <f t="shared" si="0"/>
        <v>0</v>
      </c>
      <c r="V44" s="7"/>
      <c r="W44" s="4"/>
      <c r="X44" s="4"/>
      <c r="Y44" s="4"/>
      <c r="Z44" s="4"/>
      <c r="AA44" s="4"/>
    </row>
    <row r="45" spans="1:27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4"/>
      <c r="U45" s="7">
        <f t="shared" si="0"/>
        <v>0</v>
      </c>
      <c r="V45" s="7"/>
      <c r="W45" s="4"/>
      <c r="X45" s="4"/>
      <c r="Y45" s="4"/>
      <c r="Z45" s="4"/>
      <c r="AA45" s="4"/>
    </row>
    <row r="46" spans="1:27" ht="15.75" x14ac:dyDescent="0.25">
      <c r="A46" s="10"/>
      <c r="B46" s="10"/>
      <c r="T46" s="4"/>
      <c r="U46" s="7" t="e">
        <f>COUNTIF(#REF!, "thuỳ")</f>
        <v>#REF!</v>
      </c>
      <c r="V46" s="7"/>
      <c r="W46" s="4"/>
      <c r="X46" s="4"/>
      <c r="Y46" s="4"/>
      <c r="Z46" s="4"/>
      <c r="AA46" s="4"/>
    </row>
    <row r="47" spans="1:27" ht="15.75" x14ac:dyDescent="0.25">
      <c r="A47" s="10"/>
      <c r="B47" s="10"/>
      <c r="I47" t="s">
        <v>59</v>
      </c>
      <c r="T47" s="4"/>
      <c r="U47" s="7" t="e">
        <f>COUNTIF(#REF!, "thuỳ")</f>
        <v>#REF!</v>
      </c>
      <c r="V47" s="7"/>
      <c r="W47" s="4"/>
      <c r="X47" s="4"/>
      <c r="Y47" s="4"/>
      <c r="Z47" s="4"/>
      <c r="AA47" s="4"/>
    </row>
    <row r="48" spans="1:27" ht="15.75" x14ac:dyDescent="0.25">
      <c r="A48" s="10"/>
      <c r="B48" s="10"/>
      <c r="T48" s="4"/>
      <c r="U48" s="7" t="e">
        <f>COUNTIF(#REF!, "thuỳ")</f>
        <v>#REF!</v>
      </c>
      <c r="V48" s="7"/>
      <c r="W48" s="4"/>
      <c r="X48" s="4"/>
      <c r="Y48" s="4"/>
      <c r="Z48" s="4"/>
      <c r="AA48" s="4"/>
    </row>
    <row r="49" spans="1:27" ht="15.75" x14ac:dyDescent="0.25">
      <c r="A49" s="10"/>
      <c r="B49" s="10"/>
      <c r="T49" s="4"/>
      <c r="U49" s="7" t="e">
        <f>COUNTIF(#REF!, "thuỳ")</f>
        <v>#REF!</v>
      </c>
      <c r="V49" s="7"/>
      <c r="W49" s="4"/>
      <c r="X49" s="4"/>
      <c r="Y49" s="4"/>
      <c r="Z49" s="4"/>
      <c r="AA49" s="4"/>
    </row>
    <row r="50" spans="1:27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4"/>
      <c r="U50" s="7">
        <f t="shared" si="0"/>
        <v>0</v>
      </c>
      <c r="V50" s="7"/>
      <c r="W50" s="4"/>
      <c r="X50" s="4"/>
      <c r="Y50" s="4"/>
      <c r="Z50" s="4"/>
      <c r="AA50" s="4"/>
    </row>
    <row r="51" spans="1:27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4"/>
      <c r="U51" s="7">
        <f t="shared" si="0"/>
        <v>0</v>
      </c>
      <c r="V51" s="7"/>
      <c r="W51" s="4"/>
      <c r="X51" s="4"/>
      <c r="Y51" s="4"/>
      <c r="Z51" s="4"/>
      <c r="AA51" s="4"/>
    </row>
    <row r="52" spans="1:27" ht="15.75" x14ac:dyDescent="0.25">
      <c r="A52" s="3" t="s">
        <v>175</v>
      </c>
      <c r="B52" s="3"/>
      <c r="C52" s="3" t="s">
        <v>8</v>
      </c>
      <c r="D52" s="3" t="s">
        <v>14</v>
      </c>
      <c r="E52" s="3" t="s">
        <v>16</v>
      </c>
      <c r="F52" s="3" t="s">
        <v>20</v>
      </c>
      <c r="G52" s="3" t="s">
        <v>23</v>
      </c>
      <c r="H52" s="3" t="s">
        <v>25</v>
      </c>
      <c r="I52" s="3" t="s">
        <v>28</v>
      </c>
      <c r="J52" s="3" t="s">
        <v>31</v>
      </c>
      <c r="K52" s="3" t="s">
        <v>33</v>
      </c>
      <c r="L52" s="3" t="s">
        <v>36</v>
      </c>
      <c r="M52" s="3" t="s">
        <v>38</v>
      </c>
      <c r="N52" s="3" t="s">
        <v>40</v>
      </c>
      <c r="O52" s="3" t="s">
        <v>42</v>
      </c>
      <c r="P52" s="3" t="s">
        <v>48</v>
      </c>
      <c r="Q52" s="3" t="s">
        <v>50</v>
      </c>
      <c r="R52" s="3" t="s">
        <v>52</v>
      </c>
      <c r="S52" s="3" t="s">
        <v>54</v>
      </c>
      <c r="T52" s="4"/>
      <c r="U52" s="7">
        <f t="shared" si="0"/>
        <v>0</v>
      </c>
      <c r="V52" s="7">
        <f t="shared" ref="V52:V67" si="11">COUNTIF(C52:S52, "ta")</f>
        <v>0</v>
      </c>
      <c r="W52" s="4"/>
      <c r="X52" s="4"/>
      <c r="Y52" s="4"/>
      <c r="Z52" s="4"/>
      <c r="AA52" s="4"/>
    </row>
    <row r="53" spans="1:27" ht="15.75" x14ac:dyDescent="0.25">
      <c r="A53" s="6">
        <v>1</v>
      </c>
      <c r="B53" s="6" t="s">
        <v>216</v>
      </c>
      <c r="C53" s="11">
        <f t="shared" ref="C53:H53" ca="1" si="12">COUNTIF(C5:C38, "td")</f>
        <v>0</v>
      </c>
      <c r="D53" s="11">
        <f t="shared" ca="1" si="12"/>
        <v>0</v>
      </c>
      <c r="E53" s="11">
        <f t="shared" ca="1" si="12"/>
        <v>0</v>
      </c>
      <c r="F53" s="11">
        <f t="shared" ca="1" si="12"/>
        <v>0</v>
      </c>
      <c r="G53" s="11">
        <f t="shared" ca="1" si="12"/>
        <v>0</v>
      </c>
      <c r="H53" s="11">
        <f t="shared" ca="1" si="12"/>
        <v>0</v>
      </c>
      <c r="I53" s="11">
        <f t="shared" ref="I53:R53" ca="1" si="13">COUNTIF(I5:I38, "td")</f>
        <v>0</v>
      </c>
      <c r="J53" s="11">
        <f t="shared" ca="1" si="13"/>
        <v>0</v>
      </c>
      <c r="K53" s="11">
        <f t="shared" ca="1" si="13"/>
        <v>0</v>
      </c>
      <c r="L53" s="11">
        <f t="shared" ca="1" si="13"/>
        <v>0</v>
      </c>
      <c r="M53" s="11">
        <f t="shared" ca="1" si="13"/>
        <v>0</v>
      </c>
      <c r="N53" s="11">
        <f t="shared" ca="1" si="13"/>
        <v>0</v>
      </c>
      <c r="O53" s="11">
        <f t="shared" ca="1" si="13"/>
        <v>0</v>
      </c>
      <c r="P53" s="11">
        <f t="shared" ca="1" si="13"/>
        <v>0</v>
      </c>
      <c r="Q53" s="11">
        <f t="shared" ca="1" si="13"/>
        <v>0</v>
      </c>
      <c r="R53" s="11">
        <f t="shared" ca="1" si="13"/>
        <v>0</v>
      </c>
      <c r="S53" s="11">
        <f>COUNTIF(S5:S14, "td")</f>
        <v>0</v>
      </c>
      <c r="T53" s="12">
        <f t="shared" ref="T53:T67" ca="1" si="14">SUM(C53:S53)</f>
        <v>0</v>
      </c>
      <c r="U53" s="7">
        <f t="shared" ca="1" si="0"/>
        <v>0</v>
      </c>
      <c r="V53" s="11">
        <f t="shared" ca="1" si="11"/>
        <v>0</v>
      </c>
      <c r="W53" s="13"/>
      <c r="X53" s="13"/>
      <c r="Y53" s="13"/>
      <c r="Z53" s="13"/>
      <c r="AA53" s="13"/>
    </row>
    <row r="54" spans="1:27" ht="15.75" x14ac:dyDescent="0.25">
      <c r="A54" s="6">
        <v>2</v>
      </c>
      <c r="B54" s="6" t="s">
        <v>121</v>
      </c>
      <c r="C54" s="11">
        <f t="shared" ref="C54:H54" ca="1" si="15">COUNTIF(C5:C38, "tnxh")</f>
        <v>0</v>
      </c>
      <c r="D54" s="11">
        <f t="shared" ca="1" si="15"/>
        <v>2</v>
      </c>
      <c r="E54" s="11">
        <f t="shared" ca="1" si="15"/>
        <v>0</v>
      </c>
      <c r="F54" s="11">
        <f t="shared" ca="1" si="15"/>
        <v>0</v>
      </c>
      <c r="G54" s="11">
        <f t="shared" ca="1" si="15"/>
        <v>0</v>
      </c>
      <c r="H54" s="11">
        <f t="shared" ca="1" si="15"/>
        <v>0</v>
      </c>
      <c r="I54" s="11">
        <f t="shared" ref="I54:R54" ca="1" si="16">COUNTIF(I5:I38, "tnxh")</f>
        <v>2</v>
      </c>
      <c r="J54" s="11">
        <f t="shared" ca="1" si="16"/>
        <v>2</v>
      </c>
      <c r="K54" s="11">
        <f t="shared" ca="1" si="16"/>
        <v>2</v>
      </c>
      <c r="L54" s="11">
        <f t="shared" ca="1" si="16"/>
        <v>0</v>
      </c>
      <c r="M54" s="11">
        <f t="shared" ca="1" si="16"/>
        <v>0</v>
      </c>
      <c r="N54" s="11">
        <f t="shared" ca="1" si="16"/>
        <v>0</v>
      </c>
      <c r="O54" s="11">
        <f t="shared" ca="1" si="16"/>
        <v>0</v>
      </c>
      <c r="P54" s="11">
        <f t="shared" ca="1" si="16"/>
        <v>0</v>
      </c>
      <c r="Q54" s="11">
        <f t="shared" ca="1" si="16"/>
        <v>0</v>
      </c>
      <c r="R54" s="11">
        <f t="shared" ca="1" si="16"/>
        <v>0</v>
      </c>
      <c r="S54" s="11">
        <f>COUNTIF(S5:S14, "tnxh")</f>
        <v>0</v>
      </c>
      <c r="T54" s="12">
        <f t="shared" ca="1" si="14"/>
        <v>8</v>
      </c>
      <c r="U54" s="7">
        <f t="shared" ca="1" si="0"/>
        <v>0</v>
      </c>
      <c r="V54" s="11">
        <f t="shared" ca="1" si="11"/>
        <v>0</v>
      </c>
      <c r="W54" s="13"/>
      <c r="X54" s="13"/>
      <c r="Y54" s="13"/>
      <c r="Z54" s="13"/>
      <c r="AA54" s="13"/>
    </row>
    <row r="55" spans="1:27" ht="15.75" x14ac:dyDescent="0.25">
      <c r="A55" s="6">
        <v>3</v>
      </c>
      <c r="B55" s="6" t="s">
        <v>0</v>
      </c>
      <c r="C55" s="11">
        <f t="shared" ref="C55:O55" ca="1" si="17">COUNTIF(C5:C42, "tv")</f>
        <v>11</v>
      </c>
      <c r="D55" s="11">
        <f t="shared" ca="1" si="17"/>
        <v>11</v>
      </c>
      <c r="E55" s="11">
        <f t="shared" ca="1" si="17"/>
        <v>11</v>
      </c>
      <c r="F55" s="11">
        <f t="shared" ca="1" si="17"/>
        <v>8</v>
      </c>
      <c r="G55" s="11">
        <f t="shared" ca="1" si="17"/>
        <v>8</v>
      </c>
      <c r="H55" s="11">
        <f t="shared" ca="1" si="17"/>
        <v>8</v>
      </c>
      <c r="I55" s="11">
        <f t="shared" ca="1" si="17"/>
        <v>5</v>
      </c>
      <c r="J55" s="11">
        <f t="shared" ca="1" si="17"/>
        <v>5</v>
      </c>
      <c r="K55" s="11">
        <f t="shared" ca="1" si="17"/>
        <v>5</v>
      </c>
      <c r="L55" s="11">
        <f t="shared" ca="1" si="17"/>
        <v>5</v>
      </c>
      <c r="M55" s="11">
        <f t="shared" ca="1" si="17"/>
        <v>5</v>
      </c>
      <c r="N55" s="11">
        <f t="shared" ca="1" si="17"/>
        <v>5</v>
      </c>
      <c r="O55" s="11">
        <f t="shared" ca="1" si="17"/>
        <v>0</v>
      </c>
      <c r="P55" s="11">
        <f ca="1">COUNTIF(P5:P38, "tv")</f>
        <v>4</v>
      </c>
      <c r="Q55" s="11">
        <f ca="1">COUNTIF(Q5:Q42, "tv")</f>
        <v>4</v>
      </c>
      <c r="R55" s="11">
        <f ca="1">COUNTIF(R5:R42, "tv")</f>
        <v>5</v>
      </c>
      <c r="S55" s="11">
        <f ca="1">COUNTIF(S5:S42, "tv")</f>
        <v>5</v>
      </c>
      <c r="T55" s="12">
        <f t="shared" ca="1" si="14"/>
        <v>105</v>
      </c>
      <c r="U55" s="7">
        <f t="shared" ca="1" si="0"/>
        <v>0</v>
      </c>
      <c r="V55" s="11">
        <f t="shared" ca="1" si="11"/>
        <v>0</v>
      </c>
      <c r="W55" s="13"/>
      <c r="X55" s="13"/>
      <c r="Y55" s="13"/>
      <c r="Z55" s="13"/>
      <c r="AA55" s="13"/>
    </row>
    <row r="56" spans="1:27" ht="15.75" x14ac:dyDescent="0.25">
      <c r="A56" s="6">
        <v>4</v>
      </c>
      <c r="B56" s="6" t="s">
        <v>217</v>
      </c>
      <c r="C56" s="11">
        <f t="shared" ref="C56:S56" ca="1" si="18">COUNTIF(C5:C52, "toán")</f>
        <v>2</v>
      </c>
      <c r="D56" s="11">
        <f t="shared" ca="1" si="18"/>
        <v>2</v>
      </c>
      <c r="E56" s="11">
        <f t="shared" ca="1" si="18"/>
        <v>2</v>
      </c>
      <c r="F56" s="11">
        <f t="shared" ca="1" si="18"/>
        <v>4</v>
      </c>
      <c r="G56" s="11">
        <f t="shared" ca="1" si="18"/>
        <v>4</v>
      </c>
      <c r="H56" s="11">
        <f t="shared" ca="1" si="18"/>
        <v>4</v>
      </c>
      <c r="I56" s="11">
        <f t="shared" ca="1" si="18"/>
        <v>4</v>
      </c>
      <c r="J56" s="11">
        <f t="shared" ca="1" si="18"/>
        <v>4</v>
      </c>
      <c r="K56" s="11">
        <f t="shared" ca="1" si="18"/>
        <v>4</v>
      </c>
      <c r="L56" s="11">
        <f t="shared" ca="1" si="18"/>
        <v>4</v>
      </c>
      <c r="M56" s="11">
        <f t="shared" ca="1" si="18"/>
        <v>4</v>
      </c>
      <c r="N56" s="11">
        <f t="shared" ca="1" si="18"/>
        <v>4</v>
      </c>
      <c r="O56" s="11">
        <f t="shared" ca="1" si="18"/>
        <v>0</v>
      </c>
      <c r="P56" s="11">
        <f t="shared" ca="1" si="18"/>
        <v>4</v>
      </c>
      <c r="Q56" s="11">
        <f t="shared" ca="1" si="18"/>
        <v>4</v>
      </c>
      <c r="R56" s="11">
        <f t="shared" ca="1" si="18"/>
        <v>4</v>
      </c>
      <c r="S56" s="11">
        <f t="shared" ca="1" si="18"/>
        <v>4</v>
      </c>
      <c r="T56" s="12">
        <f t="shared" ca="1" si="14"/>
        <v>58</v>
      </c>
      <c r="U56" s="7">
        <f t="shared" ca="1" si="0"/>
        <v>0</v>
      </c>
      <c r="V56" s="11">
        <f t="shared" ca="1" si="11"/>
        <v>0</v>
      </c>
      <c r="W56" s="13"/>
      <c r="X56" s="13"/>
      <c r="Y56" s="13"/>
      <c r="Z56" s="13"/>
      <c r="AA56" s="13"/>
    </row>
    <row r="57" spans="1:27" ht="15.75" x14ac:dyDescent="0.25">
      <c r="A57" s="6">
        <v>5</v>
      </c>
      <c r="B57" s="6" t="s">
        <v>218</v>
      </c>
      <c r="C57" s="11">
        <f t="shared" ref="C57:H57" ca="1" si="19">COUNTIF(C5:C38, "ân")</f>
        <v>0</v>
      </c>
      <c r="D57" s="11">
        <f t="shared" ca="1" si="19"/>
        <v>0</v>
      </c>
      <c r="E57" s="11">
        <f t="shared" ca="1" si="19"/>
        <v>0</v>
      </c>
      <c r="F57" s="11">
        <f t="shared" ca="1" si="19"/>
        <v>0</v>
      </c>
      <c r="G57" s="11">
        <f t="shared" ca="1" si="19"/>
        <v>0</v>
      </c>
      <c r="H57" s="11">
        <f t="shared" ca="1" si="19"/>
        <v>0</v>
      </c>
      <c r="I57" s="11">
        <f t="shared" ref="I57:R57" ca="1" si="20">COUNTIF(I5:I38, "ân")</f>
        <v>0</v>
      </c>
      <c r="J57" s="11">
        <f t="shared" ca="1" si="20"/>
        <v>0</v>
      </c>
      <c r="K57" s="11">
        <f t="shared" ca="1" si="20"/>
        <v>0</v>
      </c>
      <c r="L57" s="11">
        <f t="shared" ca="1" si="20"/>
        <v>0</v>
      </c>
      <c r="M57" s="11">
        <f t="shared" ca="1" si="20"/>
        <v>0</v>
      </c>
      <c r="N57" s="11">
        <f t="shared" ca="1" si="20"/>
        <v>0</v>
      </c>
      <c r="O57" s="11">
        <f t="shared" ca="1" si="20"/>
        <v>0</v>
      </c>
      <c r="P57" s="11">
        <f t="shared" ca="1" si="20"/>
        <v>0</v>
      </c>
      <c r="Q57" s="11">
        <f t="shared" ca="1" si="20"/>
        <v>0</v>
      </c>
      <c r="R57" s="11">
        <f t="shared" ca="1" si="20"/>
        <v>0</v>
      </c>
      <c r="S57" s="11">
        <f>COUNTIF(S5:S14, "ân")</f>
        <v>0</v>
      </c>
      <c r="T57" s="12">
        <f t="shared" ca="1" si="14"/>
        <v>0</v>
      </c>
      <c r="U57" s="7">
        <f t="shared" ca="1" si="0"/>
        <v>0</v>
      </c>
      <c r="V57" s="11">
        <f t="shared" ca="1" si="11"/>
        <v>0</v>
      </c>
      <c r="W57" s="13"/>
      <c r="X57" s="13"/>
      <c r="Y57" s="13"/>
      <c r="Z57" s="13"/>
      <c r="AA57" s="13"/>
    </row>
    <row r="58" spans="1:27" ht="15.75" x14ac:dyDescent="0.25">
      <c r="A58" s="6">
        <v>6</v>
      </c>
      <c r="B58" s="6" t="s">
        <v>2</v>
      </c>
      <c r="C58" s="11">
        <f t="shared" ref="C58:H58" ca="1" si="21">COUNTIF(C5:C38, "đ.đ")</f>
        <v>1</v>
      </c>
      <c r="D58" s="11">
        <f t="shared" ca="1" si="21"/>
        <v>1</v>
      </c>
      <c r="E58" s="11">
        <f t="shared" ca="1" si="21"/>
        <v>0</v>
      </c>
      <c r="F58" s="11">
        <f t="shared" ca="1" si="21"/>
        <v>0</v>
      </c>
      <c r="G58" s="11">
        <f t="shared" ca="1" si="21"/>
        <v>0</v>
      </c>
      <c r="H58" s="11">
        <f t="shared" ca="1" si="21"/>
        <v>0</v>
      </c>
      <c r="I58" s="11">
        <f t="shared" ref="I58:R58" ca="1" si="22">COUNTIF(I5:I38, "đ.đ")</f>
        <v>1</v>
      </c>
      <c r="J58" s="11">
        <f t="shared" ca="1" si="22"/>
        <v>1</v>
      </c>
      <c r="K58" s="11">
        <f t="shared" ca="1" si="22"/>
        <v>1</v>
      </c>
      <c r="L58" s="11">
        <f t="shared" ca="1" si="22"/>
        <v>0</v>
      </c>
      <c r="M58" s="11">
        <f t="shared" ca="1" si="22"/>
        <v>1</v>
      </c>
      <c r="N58" s="11">
        <f t="shared" ca="1" si="22"/>
        <v>0</v>
      </c>
      <c r="O58" s="11">
        <f t="shared" ca="1" si="22"/>
        <v>0</v>
      </c>
      <c r="P58" s="11">
        <f t="shared" ca="1" si="22"/>
        <v>1</v>
      </c>
      <c r="Q58" s="11">
        <f t="shared" ca="1" si="22"/>
        <v>1</v>
      </c>
      <c r="R58" s="11">
        <f t="shared" ca="1" si="22"/>
        <v>1</v>
      </c>
      <c r="S58" s="11">
        <f>COUNTIF(S5:S14, "đ.đ")</f>
        <v>0</v>
      </c>
      <c r="T58" s="12">
        <f t="shared" ca="1" si="14"/>
        <v>10</v>
      </c>
      <c r="U58" s="7">
        <f t="shared" ca="1" si="0"/>
        <v>0</v>
      </c>
      <c r="V58" s="11">
        <f t="shared" ca="1" si="11"/>
        <v>0</v>
      </c>
      <c r="W58" s="13"/>
      <c r="X58" s="13"/>
      <c r="Y58" s="13"/>
      <c r="Z58" s="13"/>
      <c r="AA58" s="13"/>
    </row>
    <row r="59" spans="1:27" ht="15.75" x14ac:dyDescent="0.25">
      <c r="A59" s="6">
        <v>7</v>
      </c>
      <c r="B59" s="6" t="s">
        <v>57</v>
      </c>
      <c r="C59" s="11">
        <f t="shared" ref="C59:H59" ca="1" si="23">COUNTIF(C5:C38, "mt")</f>
        <v>0</v>
      </c>
      <c r="D59" s="11">
        <f t="shared" ca="1" si="23"/>
        <v>0</v>
      </c>
      <c r="E59" s="11">
        <f t="shared" ca="1" si="23"/>
        <v>0</v>
      </c>
      <c r="F59" s="11">
        <f t="shared" ca="1" si="23"/>
        <v>0</v>
      </c>
      <c r="G59" s="11">
        <f t="shared" ca="1" si="23"/>
        <v>0</v>
      </c>
      <c r="H59" s="11">
        <f t="shared" ca="1" si="23"/>
        <v>0</v>
      </c>
      <c r="I59" s="11">
        <f t="shared" ref="I59:R59" ca="1" si="24">COUNTIF(I5:I38, "mt")</f>
        <v>0</v>
      </c>
      <c r="J59" s="11">
        <f t="shared" ca="1" si="24"/>
        <v>0</v>
      </c>
      <c r="K59" s="11">
        <f t="shared" ca="1" si="24"/>
        <v>0</v>
      </c>
      <c r="L59" s="11">
        <f t="shared" ca="1" si="24"/>
        <v>0</v>
      </c>
      <c r="M59" s="11">
        <f t="shared" ca="1" si="24"/>
        <v>0</v>
      </c>
      <c r="N59" s="11">
        <f t="shared" ca="1" si="24"/>
        <v>0</v>
      </c>
      <c r="O59" s="11">
        <f t="shared" ca="1" si="24"/>
        <v>0</v>
      </c>
      <c r="P59" s="11">
        <f t="shared" ca="1" si="24"/>
        <v>0</v>
      </c>
      <c r="Q59" s="11">
        <f t="shared" ca="1" si="24"/>
        <v>0</v>
      </c>
      <c r="R59" s="11">
        <f t="shared" ca="1" si="24"/>
        <v>0</v>
      </c>
      <c r="S59" s="11">
        <f>COUNTIF(S5:S14, "mt")</f>
        <v>0</v>
      </c>
      <c r="T59" s="12">
        <f t="shared" ca="1" si="14"/>
        <v>0</v>
      </c>
      <c r="U59" s="7">
        <f t="shared" ca="1" si="0"/>
        <v>0</v>
      </c>
      <c r="V59" s="11">
        <f t="shared" ca="1" si="11"/>
        <v>0</v>
      </c>
      <c r="W59" s="13"/>
      <c r="X59" s="13"/>
      <c r="Y59" s="13"/>
      <c r="Z59" s="13"/>
      <c r="AA59" s="13"/>
    </row>
    <row r="60" spans="1:27" ht="15.75" x14ac:dyDescent="0.25">
      <c r="A60" s="6">
        <v>8</v>
      </c>
      <c r="B60" s="6" t="s">
        <v>219</v>
      </c>
      <c r="C60" s="11">
        <f t="shared" ref="C60:H60" ca="1" si="25">COUNTIF(C5:C38, "hđtn")</f>
        <v>0</v>
      </c>
      <c r="D60" s="11">
        <f t="shared" ca="1" si="25"/>
        <v>0</v>
      </c>
      <c r="E60" s="11">
        <f t="shared" ca="1" si="25"/>
        <v>0</v>
      </c>
      <c r="F60" s="11">
        <f t="shared" ca="1" si="25"/>
        <v>0</v>
      </c>
      <c r="G60" s="11">
        <f t="shared" ca="1" si="25"/>
        <v>0</v>
      </c>
      <c r="H60" s="11">
        <f t="shared" ca="1" si="25"/>
        <v>0</v>
      </c>
      <c r="I60" s="11">
        <f t="shared" ref="I60:R60" ca="1" si="26">COUNTIF(I5:I38, "hđtn")</f>
        <v>1</v>
      </c>
      <c r="J60" s="11">
        <f t="shared" ca="1" si="26"/>
        <v>1</v>
      </c>
      <c r="K60" s="11">
        <f t="shared" ca="1" si="26"/>
        <v>1</v>
      </c>
      <c r="L60" s="11">
        <f t="shared" ca="1" si="26"/>
        <v>0</v>
      </c>
      <c r="M60" s="11">
        <f t="shared" ca="1" si="26"/>
        <v>1</v>
      </c>
      <c r="N60" s="11">
        <f t="shared" ca="1" si="26"/>
        <v>0</v>
      </c>
      <c r="O60" s="11">
        <f t="shared" ca="1" si="26"/>
        <v>0</v>
      </c>
      <c r="P60" s="11">
        <f t="shared" ca="1" si="26"/>
        <v>0</v>
      </c>
      <c r="Q60" s="11">
        <f t="shared" ca="1" si="26"/>
        <v>1</v>
      </c>
      <c r="R60" s="11">
        <f t="shared" ca="1" si="26"/>
        <v>0</v>
      </c>
      <c r="S60" s="11">
        <f>COUNTIF(S5:S14, "hđtn")</f>
        <v>0</v>
      </c>
      <c r="T60" s="14">
        <f t="shared" ca="1" si="14"/>
        <v>5</v>
      </c>
      <c r="U60" s="7">
        <f t="shared" ca="1" si="0"/>
        <v>0</v>
      </c>
      <c r="V60" s="11">
        <f t="shared" ca="1" si="11"/>
        <v>0</v>
      </c>
      <c r="W60" s="13"/>
      <c r="X60" s="13"/>
      <c r="Y60" s="13"/>
      <c r="Z60" s="13"/>
      <c r="AA60" s="13"/>
    </row>
    <row r="61" spans="1:27" ht="15.75" x14ac:dyDescent="0.25">
      <c r="A61" s="6">
        <v>9</v>
      </c>
      <c r="B61" s="5" t="s">
        <v>220</v>
      </c>
      <c r="C61" s="7">
        <f t="shared" ref="C61:H61" ca="1" si="27">COUNTIF(C5:C38, "bdkt tv")</f>
        <v>0</v>
      </c>
      <c r="D61" s="7">
        <f t="shared" ca="1" si="27"/>
        <v>0</v>
      </c>
      <c r="E61" s="7">
        <f t="shared" ca="1" si="27"/>
        <v>0</v>
      </c>
      <c r="F61" s="7">
        <f t="shared" ca="1" si="27"/>
        <v>0</v>
      </c>
      <c r="G61" s="7">
        <f t="shared" ca="1" si="27"/>
        <v>0</v>
      </c>
      <c r="H61" s="7">
        <f t="shared" ca="1" si="27"/>
        <v>0</v>
      </c>
      <c r="I61" s="7">
        <f t="shared" ref="I61:R61" ca="1" si="28">COUNTIF(I5:I38, "bdkt tv")</f>
        <v>0</v>
      </c>
      <c r="J61" s="7">
        <f t="shared" ca="1" si="28"/>
        <v>0</v>
      </c>
      <c r="K61" s="7">
        <f t="shared" ca="1" si="28"/>
        <v>0</v>
      </c>
      <c r="L61" s="7">
        <f t="shared" ca="1" si="28"/>
        <v>0</v>
      </c>
      <c r="M61" s="7">
        <f t="shared" ca="1" si="28"/>
        <v>0</v>
      </c>
      <c r="N61" s="7">
        <f t="shared" ca="1" si="28"/>
        <v>0</v>
      </c>
      <c r="O61" s="7">
        <f t="shared" ca="1" si="28"/>
        <v>0</v>
      </c>
      <c r="P61" s="7">
        <f t="shared" ca="1" si="28"/>
        <v>0</v>
      </c>
      <c r="Q61" s="7">
        <f t="shared" ca="1" si="28"/>
        <v>0</v>
      </c>
      <c r="R61" s="7">
        <f t="shared" ca="1" si="28"/>
        <v>0</v>
      </c>
      <c r="S61" s="7">
        <f>COUNTIF(S5:S14, "bdkt tv")</f>
        <v>0</v>
      </c>
      <c r="T61" s="8">
        <f t="shared" ca="1" si="14"/>
        <v>0</v>
      </c>
      <c r="U61" s="7">
        <f t="shared" ca="1" si="0"/>
        <v>0</v>
      </c>
      <c r="V61" s="7">
        <f t="shared" ca="1" si="11"/>
        <v>0</v>
      </c>
      <c r="W61" s="4"/>
      <c r="X61" s="4"/>
      <c r="Y61" s="4"/>
      <c r="Z61" s="4"/>
      <c r="AA61" s="4"/>
    </row>
    <row r="62" spans="1:27" ht="15.75" x14ac:dyDescent="0.25">
      <c r="A62" s="6">
        <v>10</v>
      </c>
      <c r="B62" s="5" t="s">
        <v>221</v>
      </c>
      <c r="C62" s="7">
        <f t="shared" ref="C62:H62" ca="1" si="29">COUNTIF(C5:C38, "BDKT toán")</f>
        <v>0</v>
      </c>
      <c r="D62" s="7">
        <f t="shared" ca="1" si="29"/>
        <v>0</v>
      </c>
      <c r="E62" s="7">
        <f t="shared" ca="1" si="29"/>
        <v>0</v>
      </c>
      <c r="F62" s="7">
        <f t="shared" ca="1" si="29"/>
        <v>0</v>
      </c>
      <c r="G62" s="7">
        <f t="shared" ca="1" si="29"/>
        <v>0</v>
      </c>
      <c r="H62" s="7">
        <f t="shared" ca="1" si="29"/>
        <v>0</v>
      </c>
      <c r="I62" s="7">
        <f t="shared" ref="I62:R62" ca="1" si="30">COUNTIF(I5:I38, "BDKT toán")</f>
        <v>0</v>
      </c>
      <c r="J62" s="7">
        <f t="shared" ca="1" si="30"/>
        <v>0</v>
      </c>
      <c r="K62" s="7">
        <f t="shared" ca="1" si="30"/>
        <v>0</v>
      </c>
      <c r="L62" s="7">
        <f t="shared" ca="1" si="30"/>
        <v>0</v>
      </c>
      <c r="M62" s="7">
        <f t="shared" ca="1" si="30"/>
        <v>0</v>
      </c>
      <c r="N62" s="7">
        <f t="shared" ca="1" si="30"/>
        <v>0</v>
      </c>
      <c r="O62" s="7">
        <f t="shared" ca="1" si="30"/>
        <v>0</v>
      </c>
      <c r="P62" s="7">
        <f t="shared" ca="1" si="30"/>
        <v>0</v>
      </c>
      <c r="Q62" s="7">
        <f t="shared" ca="1" si="30"/>
        <v>0</v>
      </c>
      <c r="R62" s="7">
        <f t="shared" ca="1" si="30"/>
        <v>0</v>
      </c>
      <c r="S62" s="7">
        <f>COUNTIF(S5:S14, "BDKT toán")</f>
        <v>0</v>
      </c>
      <c r="T62" s="8">
        <f t="shared" ca="1" si="14"/>
        <v>0</v>
      </c>
      <c r="U62" s="7">
        <f t="shared" ca="1" si="0"/>
        <v>0</v>
      </c>
      <c r="V62" s="7">
        <f t="shared" ca="1" si="11"/>
        <v>0</v>
      </c>
      <c r="W62" s="4"/>
      <c r="X62" s="4"/>
      <c r="Y62" s="4"/>
      <c r="Z62" s="4"/>
      <c r="AA62" s="4"/>
    </row>
    <row r="63" spans="1:27" ht="15.75" x14ac:dyDescent="0.25">
      <c r="A63" s="6">
        <v>11</v>
      </c>
      <c r="B63" s="6" t="s">
        <v>222</v>
      </c>
      <c r="C63" s="11">
        <f ca="1">COUNTIF(C25:C42, "BD MT")</f>
        <v>0</v>
      </c>
      <c r="D63" s="11">
        <f ca="1">COUNTIF(D25:D42, "BD MT")</f>
        <v>0</v>
      </c>
      <c r="E63" s="11">
        <f ca="1">COUNTIF(E6:E42, "BD MT")</f>
        <v>0</v>
      </c>
      <c r="F63" s="11">
        <f ca="1">COUNTIF(F6:F42, "BD MT")</f>
        <v>0</v>
      </c>
      <c r="G63" s="11">
        <f ca="1">COUNTIF(G6:G42, "BD MT")</f>
        <v>0</v>
      </c>
      <c r="H63" s="11">
        <f ca="1">COUNTIF(H7:H42, "BD MT")</f>
        <v>0</v>
      </c>
      <c r="I63" s="11">
        <f t="shared" ref="I63:O63" ca="1" si="31">COUNTIF(I6:I42, "BD MT")</f>
        <v>0</v>
      </c>
      <c r="J63" s="11">
        <f t="shared" ca="1" si="31"/>
        <v>0</v>
      </c>
      <c r="K63" s="11">
        <f t="shared" ca="1" si="31"/>
        <v>0</v>
      </c>
      <c r="L63" s="11">
        <f t="shared" ca="1" si="31"/>
        <v>0</v>
      </c>
      <c r="M63" s="11">
        <f t="shared" ca="1" si="31"/>
        <v>0</v>
      </c>
      <c r="N63" s="11">
        <f t="shared" ca="1" si="31"/>
        <v>0</v>
      </c>
      <c r="O63" s="11">
        <f t="shared" ca="1" si="31"/>
        <v>0</v>
      </c>
      <c r="P63" s="11">
        <f ca="1">COUNTIF(P7:P38, "BD MT")</f>
        <v>0</v>
      </c>
      <c r="Q63" s="11">
        <f ca="1">COUNTIF(Q6:Q42, "BD MT")</f>
        <v>0</v>
      </c>
      <c r="R63" s="11">
        <f ca="1">COUNTIF(R6:R42, "BD MT")</f>
        <v>0</v>
      </c>
      <c r="S63" s="11">
        <f ca="1">COUNTIF(S6:S42, "BD MT")</f>
        <v>0</v>
      </c>
      <c r="T63" s="14">
        <f t="shared" ca="1" si="14"/>
        <v>0</v>
      </c>
      <c r="U63" s="7">
        <f t="shared" ca="1" si="0"/>
        <v>0</v>
      </c>
      <c r="V63" s="11">
        <f t="shared" ca="1" si="11"/>
        <v>0</v>
      </c>
      <c r="W63" s="13"/>
      <c r="X63" s="13"/>
      <c r="Y63" s="13"/>
      <c r="Z63" s="13"/>
      <c r="AA63" s="13"/>
    </row>
    <row r="64" spans="1:27" ht="15.75" x14ac:dyDescent="0.25">
      <c r="A64" s="6">
        <v>12</v>
      </c>
      <c r="B64" s="6" t="s">
        <v>94</v>
      </c>
      <c r="C64" s="15">
        <f ca="1">COUNTIF(C25:C42, "ls&amp;đl")</f>
        <v>0</v>
      </c>
      <c r="D64" s="15">
        <f ca="1">COUNTIF(D25:D42, "ls&amp;đl")</f>
        <v>0</v>
      </c>
      <c r="E64" s="15">
        <f ca="1">COUNTIF(E7:E42, "ls&amp;đl")</f>
        <v>0</v>
      </c>
      <c r="F64" s="15">
        <f ca="1">COUNTIF(F6:F42, "ls&amp;đl")</f>
        <v>0</v>
      </c>
      <c r="G64" s="15">
        <f ca="1">COUNTIF(G6:G42, "ls&amp;đl")</f>
        <v>0</v>
      </c>
      <c r="H64" s="15">
        <f ca="1">COUNTIF(H7:H42, "ls&amp;đl")</f>
        <v>0</v>
      </c>
      <c r="I64" s="15">
        <f t="shared" ref="I64:O64" ca="1" si="32">COUNTIF(I6:I42, "ls&amp;đl")</f>
        <v>0</v>
      </c>
      <c r="J64" s="15">
        <f t="shared" ca="1" si="32"/>
        <v>0</v>
      </c>
      <c r="K64" s="15">
        <f t="shared" ca="1" si="32"/>
        <v>0</v>
      </c>
      <c r="L64" s="15">
        <f t="shared" ca="1" si="32"/>
        <v>1</v>
      </c>
      <c r="M64" s="15">
        <f t="shared" ca="1" si="32"/>
        <v>1</v>
      </c>
      <c r="N64" s="15">
        <f t="shared" ca="1" si="32"/>
        <v>1</v>
      </c>
      <c r="O64" s="15">
        <f t="shared" ca="1" si="32"/>
        <v>0</v>
      </c>
      <c r="P64" s="15">
        <f ca="1">COUNTIF(P7:P38, "ls&amp;đl")</f>
        <v>1</v>
      </c>
      <c r="Q64" s="15">
        <f ca="1">COUNTIF(Q6:Q42, "ls&amp;đl")</f>
        <v>1</v>
      </c>
      <c r="R64" s="15">
        <f ca="1">COUNTIF(R6:R42, "ls&amp;đl")</f>
        <v>1</v>
      </c>
      <c r="S64" s="15">
        <f ca="1">COUNTIF(S6:S42, "ls&amp;đl")</f>
        <v>1</v>
      </c>
      <c r="T64" s="14">
        <f t="shared" ca="1" si="14"/>
        <v>7</v>
      </c>
      <c r="U64" s="7">
        <f t="shared" ca="1" si="0"/>
        <v>0</v>
      </c>
      <c r="V64" s="11">
        <f t="shared" ca="1" si="11"/>
        <v>0</v>
      </c>
      <c r="W64" s="13"/>
      <c r="X64" s="13"/>
      <c r="Y64" s="13"/>
      <c r="Z64" s="13"/>
      <c r="AA64" s="13"/>
    </row>
    <row r="65" spans="1:27" ht="15.75" x14ac:dyDescent="0.25">
      <c r="A65" s="6">
        <v>13</v>
      </c>
      <c r="B65" s="6" t="s">
        <v>3</v>
      </c>
      <c r="C65" s="15">
        <f ca="1">COUNTIF(C25:C42, "cn")</f>
        <v>0</v>
      </c>
      <c r="D65" s="15">
        <f ca="1">COUNTIF(D25:D42, "cn")</f>
        <v>0</v>
      </c>
      <c r="E65" s="15">
        <f ca="1">COUNTIF(E6:E42, "cn")</f>
        <v>0</v>
      </c>
      <c r="F65" s="15">
        <f ca="1">COUNTIF(F6:F42, "cn")</f>
        <v>0</v>
      </c>
      <c r="G65" s="15">
        <f ca="1">COUNTIF(G6:G42, "cn")</f>
        <v>0</v>
      </c>
      <c r="H65" s="15">
        <f ca="1">COUNTIF(H7:H42, "cn")</f>
        <v>0</v>
      </c>
      <c r="I65" s="15">
        <f t="shared" ref="I65:O65" ca="1" si="33">COUNTIF(I6:I42, "cn")</f>
        <v>0</v>
      </c>
      <c r="J65" s="15">
        <f t="shared" ca="1" si="33"/>
        <v>0</v>
      </c>
      <c r="K65" s="15">
        <f t="shared" ca="1" si="33"/>
        <v>0</v>
      </c>
      <c r="L65" s="15">
        <f t="shared" ca="1" si="33"/>
        <v>0</v>
      </c>
      <c r="M65" s="15">
        <f t="shared" ca="1" si="33"/>
        <v>0</v>
      </c>
      <c r="N65" s="15">
        <f t="shared" ca="1" si="33"/>
        <v>0</v>
      </c>
      <c r="O65" s="15">
        <f t="shared" ca="1" si="33"/>
        <v>0</v>
      </c>
      <c r="P65" s="15">
        <f ca="1">COUNTIF(P7:P38, "cn")</f>
        <v>0</v>
      </c>
      <c r="Q65" s="15">
        <f ca="1">COUNTIF(Q6:Q42, "cn")</f>
        <v>0</v>
      </c>
      <c r="R65" s="15">
        <f ca="1">COUNTIF(R6:R42, "cn")</f>
        <v>0</v>
      </c>
      <c r="S65" s="15">
        <f ca="1">COUNTIF(S6:S42, "cn")</f>
        <v>0</v>
      </c>
      <c r="T65" s="14">
        <f t="shared" ca="1" si="14"/>
        <v>0</v>
      </c>
      <c r="U65" s="7">
        <f t="shared" ca="1" si="0"/>
        <v>0</v>
      </c>
      <c r="V65" s="11">
        <f t="shared" ca="1" si="11"/>
        <v>0</v>
      </c>
      <c r="W65" s="13"/>
      <c r="X65" s="13"/>
      <c r="Y65" s="13"/>
      <c r="Z65" s="13"/>
      <c r="AA65" s="13"/>
    </row>
    <row r="66" spans="1:27" ht="15.75" x14ac:dyDescent="0.25">
      <c r="A66" s="6">
        <v>14</v>
      </c>
      <c r="B66" s="6" t="s">
        <v>55</v>
      </c>
      <c r="C66" s="15">
        <f t="shared" ref="C66:O66" ca="1" si="34">COUNTIF(C5:C42, "ta")</f>
        <v>0</v>
      </c>
      <c r="D66" s="15">
        <f t="shared" ca="1" si="34"/>
        <v>0</v>
      </c>
      <c r="E66" s="15">
        <f t="shared" ca="1" si="34"/>
        <v>0</v>
      </c>
      <c r="F66" s="15">
        <f t="shared" ca="1" si="34"/>
        <v>0</v>
      </c>
      <c r="G66" s="15">
        <f t="shared" ca="1" si="34"/>
        <v>0</v>
      </c>
      <c r="H66" s="15">
        <f t="shared" ca="1" si="34"/>
        <v>0</v>
      </c>
      <c r="I66" s="15">
        <f t="shared" ca="1" si="34"/>
        <v>0</v>
      </c>
      <c r="J66" s="15">
        <f t="shared" ca="1" si="34"/>
        <v>0</v>
      </c>
      <c r="K66" s="15">
        <f t="shared" ca="1" si="34"/>
        <v>0</v>
      </c>
      <c r="L66" s="15">
        <f t="shared" ca="1" si="34"/>
        <v>0</v>
      </c>
      <c r="M66" s="15">
        <f t="shared" ca="1" si="34"/>
        <v>0</v>
      </c>
      <c r="N66" s="15">
        <f t="shared" ca="1" si="34"/>
        <v>0</v>
      </c>
      <c r="O66" s="15">
        <f t="shared" ca="1" si="34"/>
        <v>0</v>
      </c>
      <c r="P66" s="15">
        <f ca="1">COUNTIF(P5:P38, "ta")</f>
        <v>0</v>
      </c>
      <c r="Q66" s="15">
        <f ca="1">COUNTIF(Q5:Q42, "ta")</f>
        <v>0</v>
      </c>
      <c r="R66" s="15">
        <f ca="1">COUNTIF(R5:R42, "ta")</f>
        <v>0</v>
      </c>
      <c r="S66" s="15">
        <f ca="1">COUNTIF(S5:S42, "ta")</f>
        <v>0</v>
      </c>
      <c r="T66" s="14">
        <f t="shared" ca="1" si="14"/>
        <v>0</v>
      </c>
      <c r="U66" s="7">
        <f t="shared" ca="1" si="0"/>
        <v>0</v>
      </c>
      <c r="V66" s="11">
        <f t="shared" ca="1" si="11"/>
        <v>0</v>
      </c>
      <c r="W66" s="13"/>
      <c r="X66" s="13"/>
      <c r="Y66" s="13"/>
      <c r="Z66" s="13"/>
      <c r="AA66" s="13"/>
    </row>
    <row r="67" spans="1:27" ht="15.75" x14ac:dyDescent="0.25">
      <c r="A67" s="6">
        <v>15</v>
      </c>
      <c r="B67" s="6" t="s">
        <v>223</v>
      </c>
      <c r="C67" s="15">
        <f t="shared" ref="C67:H67" ca="1" si="35">COUNTIF(C5:C38, "tin")</f>
        <v>0</v>
      </c>
      <c r="D67" s="15">
        <f t="shared" ca="1" si="35"/>
        <v>0</v>
      </c>
      <c r="E67" s="15">
        <f t="shared" ca="1" si="35"/>
        <v>0</v>
      </c>
      <c r="F67" s="15">
        <f t="shared" ca="1" si="35"/>
        <v>0</v>
      </c>
      <c r="G67" s="15">
        <f t="shared" ca="1" si="35"/>
        <v>0</v>
      </c>
      <c r="H67" s="15">
        <f t="shared" ca="1" si="35"/>
        <v>0</v>
      </c>
      <c r="I67" s="15">
        <f t="shared" ref="I67:R67" ca="1" si="36">COUNTIF(I5:I38, "tin")</f>
        <v>0</v>
      </c>
      <c r="J67" s="15">
        <f t="shared" ca="1" si="36"/>
        <v>0</v>
      </c>
      <c r="K67" s="15">
        <f t="shared" ca="1" si="36"/>
        <v>0</v>
      </c>
      <c r="L67" s="15">
        <f t="shared" ca="1" si="36"/>
        <v>0</v>
      </c>
      <c r="M67" s="15">
        <f t="shared" ca="1" si="36"/>
        <v>0</v>
      </c>
      <c r="N67" s="15">
        <f t="shared" ca="1" si="36"/>
        <v>0</v>
      </c>
      <c r="O67" s="15">
        <f t="shared" ca="1" si="36"/>
        <v>0</v>
      </c>
      <c r="P67" s="15">
        <f t="shared" ca="1" si="36"/>
        <v>0</v>
      </c>
      <c r="Q67" s="15">
        <f t="shared" ca="1" si="36"/>
        <v>0</v>
      </c>
      <c r="R67" s="15">
        <f t="shared" ca="1" si="36"/>
        <v>0</v>
      </c>
      <c r="S67" s="15">
        <f>COUNTIF(S5:S14, "tin")</f>
        <v>0</v>
      </c>
      <c r="T67" s="14">
        <f t="shared" ca="1" si="14"/>
        <v>0</v>
      </c>
      <c r="U67" s="7">
        <f t="shared" ca="1" si="0"/>
        <v>0</v>
      </c>
      <c r="V67" s="11">
        <f t="shared" ca="1" si="11"/>
        <v>0</v>
      </c>
      <c r="W67" s="13"/>
      <c r="X67" s="13"/>
      <c r="Y67" s="13"/>
      <c r="Z67" s="13"/>
      <c r="AA67" s="13"/>
    </row>
    <row r="68" spans="1:27" ht="15.75" x14ac:dyDescent="0.25">
      <c r="A68" s="5"/>
      <c r="B68" s="5" t="s">
        <v>224</v>
      </c>
      <c r="C68" s="16">
        <f t="shared" ref="C68:T68" ca="1" si="37">SUM(C53:C67)</f>
        <v>14</v>
      </c>
      <c r="D68" s="16">
        <f t="shared" ca="1" si="37"/>
        <v>16</v>
      </c>
      <c r="E68" s="16">
        <f t="shared" ca="1" si="37"/>
        <v>13</v>
      </c>
      <c r="F68" s="16">
        <f t="shared" ca="1" si="37"/>
        <v>12</v>
      </c>
      <c r="G68" s="16">
        <f t="shared" ca="1" si="37"/>
        <v>12</v>
      </c>
      <c r="H68" s="16">
        <f t="shared" ca="1" si="37"/>
        <v>12</v>
      </c>
      <c r="I68" s="16">
        <f t="shared" ca="1" si="37"/>
        <v>13</v>
      </c>
      <c r="J68" s="16">
        <f t="shared" ca="1" si="37"/>
        <v>13</v>
      </c>
      <c r="K68" s="16">
        <f t="shared" ca="1" si="37"/>
        <v>13</v>
      </c>
      <c r="L68" s="16">
        <f t="shared" ca="1" si="37"/>
        <v>10</v>
      </c>
      <c r="M68" s="16">
        <f t="shared" ca="1" si="37"/>
        <v>12</v>
      </c>
      <c r="N68" s="16">
        <f t="shared" ca="1" si="37"/>
        <v>10</v>
      </c>
      <c r="O68" s="16">
        <f t="shared" ca="1" si="37"/>
        <v>0</v>
      </c>
      <c r="P68" s="16">
        <f t="shared" ca="1" si="37"/>
        <v>10</v>
      </c>
      <c r="Q68" s="16">
        <f t="shared" ca="1" si="37"/>
        <v>11</v>
      </c>
      <c r="R68" s="16">
        <f t="shared" ca="1" si="37"/>
        <v>11</v>
      </c>
      <c r="S68" s="16">
        <f t="shared" ca="1" si="37"/>
        <v>11</v>
      </c>
      <c r="T68" s="17">
        <f t="shared" ca="1" si="37"/>
        <v>193</v>
      </c>
      <c r="U68" s="7">
        <f t="shared" ca="1" si="0"/>
        <v>0</v>
      </c>
      <c r="V68" s="18"/>
      <c r="W68" s="18"/>
      <c r="X68" s="18"/>
      <c r="Y68" s="18"/>
      <c r="Z68" s="18"/>
      <c r="AA68" s="18"/>
    </row>
    <row r="69" spans="1:27" ht="15.75" x14ac:dyDescent="0.25">
      <c r="A69" s="10"/>
      <c r="B69" s="10"/>
      <c r="C69" s="10"/>
      <c r="D69" s="10"/>
      <c r="E69" s="10"/>
      <c r="F69" s="10" t="s">
        <v>59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4"/>
      <c r="U69" s="7">
        <f t="shared" si="0"/>
        <v>0</v>
      </c>
      <c r="V69" s="4"/>
      <c r="W69" s="4"/>
      <c r="X69" s="4"/>
      <c r="Y69" s="4"/>
      <c r="Z69" s="4"/>
      <c r="AA69" s="4"/>
    </row>
    <row r="70" spans="1:27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4"/>
      <c r="U70" s="7">
        <f t="shared" si="0"/>
        <v>0</v>
      </c>
      <c r="V70" s="4"/>
      <c r="W70" s="4"/>
      <c r="X70" s="4"/>
      <c r="Y70" s="4"/>
      <c r="Z70" s="4"/>
      <c r="AA70" s="4"/>
    </row>
    <row r="71" spans="1:27" ht="15.75" x14ac:dyDescent="0.25">
      <c r="A71" s="10"/>
      <c r="B71" s="10"/>
      <c r="C71" s="10"/>
      <c r="D71" s="10"/>
      <c r="E71" s="10"/>
      <c r="F71" s="10"/>
      <c r="G71" s="10"/>
      <c r="H71" s="10"/>
      <c r="I71" s="10" t="s">
        <v>59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4"/>
      <c r="U71" s="7">
        <f t="shared" si="0"/>
        <v>0</v>
      </c>
      <c r="V71" s="4"/>
      <c r="W71" s="4"/>
      <c r="X71" s="4"/>
      <c r="Y71" s="4"/>
      <c r="Z71" s="4"/>
      <c r="AA71" s="4"/>
    </row>
    <row r="72" spans="1:27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4"/>
      <c r="U72" s="7">
        <f t="shared" si="0"/>
        <v>0</v>
      </c>
      <c r="V72" s="4"/>
      <c r="W72" s="4"/>
      <c r="X72" s="4"/>
      <c r="Y72" s="4"/>
      <c r="Z72" s="4"/>
      <c r="AA72" s="4"/>
    </row>
    <row r="73" spans="1:27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4"/>
      <c r="U73" s="7">
        <f t="shared" si="0"/>
        <v>0</v>
      </c>
      <c r="V73" s="4"/>
      <c r="W73" s="4"/>
      <c r="X73" s="4"/>
      <c r="Y73" s="4"/>
      <c r="Z73" s="4"/>
      <c r="AA73" s="4"/>
    </row>
    <row r="74" spans="1:27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4"/>
      <c r="U74" s="7">
        <f t="shared" si="0"/>
        <v>0</v>
      </c>
      <c r="V74" s="4"/>
      <c r="W74" s="4"/>
      <c r="X74" s="4"/>
      <c r="Y74" s="4"/>
      <c r="Z74" s="4"/>
      <c r="AA74" s="4"/>
    </row>
    <row r="75" spans="1:27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4"/>
      <c r="U75" s="7">
        <f t="shared" si="0"/>
        <v>0</v>
      </c>
      <c r="V75" s="4"/>
      <c r="W75" s="4"/>
      <c r="X75" s="4"/>
      <c r="Y75" s="4"/>
      <c r="Z75" s="4"/>
      <c r="AA75" s="4"/>
    </row>
    <row r="76" spans="1:27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4"/>
      <c r="U76" s="7">
        <f t="shared" si="0"/>
        <v>0</v>
      </c>
      <c r="V76" s="4"/>
      <c r="W76" s="4"/>
      <c r="X76" s="4"/>
      <c r="Y76" s="4"/>
      <c r="Z76" s="4"/>
      <c r="AA76" s="4"/>
    </row>
    <row r="77" spans="1:27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4"/>
      <c r="U77" s="7">
        <f t="shared" si="0"/>
        <v>0</v>
      </c>
      <c r="V77" s="4"/>
      <c r="W77" s="4"/>
      <c r="X77" s="4"/>
      <c r="Y77" s="4"/>
      <c r="Z77" s="4"/>
      <c r="AA77" s="4"/>
    </row>
    <row r="78" spans="1:27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4"/>
      <c r="U78" s="7">
        <f t="shared" si="0"/>
        <v>0</v>
      </c>
      <c r="V78" s="4"/>
      <c r="W78" s="4"/>
      <c r="X78" s="4"/>
      <c r="Y78" s="4"/>
      <c r="Z78" s="4"/>
      <c r="AA78" s="4"/>
    </row>
    <row r="79" spans="1:27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4"/>
      <c r="U79" s="7">
        <f t="shared" si="0"/>
        <v>0</v>
      </c>
      <c r="V79" s="4"/>
      <c r="W79" s="4"/>
      <c r="X79" s="4"/>
      <c r="Y79" s="4"/>
      <c r="Z79" s="4"/>
      <c r="AA79" s="4"/>
    </row>
    <row r="80" spans="1:27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4"/>
      <c r="U80" s="7">
        <f t="shared" si="0"/>
        <v>0</v>
      </c>
      <c r="V80" s="4"/>
      <c r="W80" s="4"/>
      <c r="X80" s="4"/>
      <c r="Y80" s="4"/>
      <c r="Z80" s="4"/>
      <c r="AA80" s="4"/>
    </row>
    <row r="81" spans="1:27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4"/>
      <c r="U81" s="7">
        <f t="shared" si="0"/>
        <v>0</v>
      </c>
      <c r="V81" s="4"/>
      <c r="W81" s="4"/>
      <c r="X81" s="4"/>
      <c r="Y81" s="4"/>
      <c r="Z81" s="4"/>
      <c r="AA81" s="4"/>
    </row>
    <row r="82" spans="1:27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4"/>
      <c r="U82" s="7">
        <f t="shared" si="0"/>
        <v>0</v>
      </c>
      <c r="V82" s="4"/>
      <c r="W82" s="4"/>
      <c r="X82" s="4"/>
      <c r="Y82" s="4"/>
      <c r="Z82" s="4"/>
      <c r="AA82" s="4"/>
    </row>
    <row r="83" spans="1:27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4"/>
      <c r="U83" s="7">
        <f t="shared" si="0"/>
        <v>0</v>
      </c>
      <c r="V83" s="4"/>
      <c r="W83" s="4"/>
      <c r="X83" s="4"/>
      <c r="Y83" s="4"/>
      <c r="Z83" s="4"/>
      <c r="AA83" s="4"/>
    </row>
    <row r="84" spans="1:27" ht="15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4"/>
      <c r="U84" s="7">
        <f t="shared" si="0"/>
        <v>0</v>
      </c>
      <c r="V84" s="4"/>
      <c r="W84" s="4"/>
      <c r="X84" s="4"/>
      <c r="Y84" s="4"/>
      <c r="Z84" s="4"/>
      <c r="AA84" s="4"/>
    </row>
    <row r="85" spans="1:27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4"/>
      <c r="U85" s="7">
        <f t="shared" si="0"/>
        <v>0</v>
      </c>
      <c r="V85" s="4"/>
      <c r="W85" s="4"/>
      <c r="X85" s="4"/>
      <c r="Y85" s="4"/>
      <c r="Z85" s="4"/>
      <c r="AA85" s="4"/>
    </row>
    <row r="86" spans="1:27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4"/>
      <c r="U86" s="7">
        <f t="shared" si="0"/>
        <v>0</v>
      </c>
      <c r="V86" s="4"/>
      <c r="W86" s="4"/>
      <c r="X86" s="4"/>
      <c r="Y86" s="4"/>
      <c r="Z86" s="4"/>
      <c r="AA86" s="4"/>
    </row>
    <row r="87" spans="1:27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4"/>
      <c r="U87" s="7">
        <f t="shared" si="0"/>
        <v>0</v>
      </c>
      <c r="V87" s="4"/>
      <c r="W87" s="4"/>
      <c r="X87" s="4"/>
      <c r="Y87" s="4"/>
      <c r="Z87" s="4"/>
      <c r="AA87" s="4"/>
    </row>
    <row r="88" spans="1:27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4"/>
      <c r="U88" s="7">
        <f t="shared" si="0"/>
        <v>0</v>
      </c>
      <c r="V88" s="4"/>
      <c r="W88" s="4"/>
      <c r="X88" s="4"/>
      <c r="Y88" s="4"/>
      <c r="Z88" s="4"/>
      <c r="AA88" s="4"/>
    </row>
    <row r="89" spans="1:27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4"/>
      <c r="U89" s="7">
        <f t="shared" si="0"/>
        <v>0</v>
      </c>
      <c r="V89" s="4"/>
      <c r="W89" s="4"/>
      <c r="X89" s="4"/>
      <c r="Y89" s="4"/>
      <c r="Z89" s="4"/>
      <c r="AA89" s="4"/>
    </row>
    <row r="90" spans="1:27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4"/>
      <c r="U90" s="7">
        <f t="shared" si="0"/>
        <v>0</v>
      </c>
      <c r="V90" s="4"/>
      <c r="W90" s="4"/>
      <c r="X90" s="4"/>
      <c r="Y90" s="4"/>
      <c r="Z90" s="4"/>
      <c r="AA90" s="4"/>
    </row>
    <row r="91" spans="1:27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4"/>
      <c r="U91" s="7">
        <f t="shared" si="0"/>
        <v>0</v>
      </c>
      <c r="V91" s="4"/>
      <c r="W91" s="4"/>
      <c r="X91" s="4"/>
      <c r="Y91" s="4"/>
      <c r="Z91" s="4"/>
      <c r="AA91" s="4"/>
    </row>
    <row r="92" spans="1:27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7">
        <f t="shared" si="0"/>
        <v>0</v>
      </c>
      <c r="V92" s="4"/>
      <c r="W92" s="4"/>
      <c r="X92" s="4"/>
      <c r="Y92" s="4"/>
      <c r="Z92" s="4"/>
      <c r="AA92" s="4"/>
    </row>
    <row r="93" spans="1:27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7">
        <f t="shared" ref="U93:U139" si="38">COUNTIF(C93:S93, "ta1")</f>
        <v>0</v>
      </c>
      <c r="V93" s="4"/>
      <c r="W93" s="4"/>
      <c r="X93" s="4"/>
      <c r="Y93" s="4"/>
      <c r="Z93" s="4"/>
      <c r="AA93" s="4"/>
    </row>
    <row r="94" spans="1:27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7">
        <f t="shared" si="38"/>
        <v>0</v>
      </c>
      <c r="V94" s="4"/>
      <c r="W94" s="4"/>
      <c r="X94" s="4"/>
      <c r="Y94" s="4"/>
      <c r="Z94" s="4"/>
      <c r="AA94" s="4"/>
    </row>
    <row r="95" spans="1:27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7">
        <f t="shared" si="38"/>
        <v>0</v>
      </c>
      <c r="V95" s="4"/>
      <c r="W95" s="4"/>
      <c r="X95" s="4"/>
      <c r="Y95" s="4"/>
      <c r="Z95" s="4"/>
      <c r="AA95" s="4"/>
    </row>
    <row r="96" spans="1:27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7">
        <f t="shared" si="38"/>
        <v>0</v>
      </c>
      <c r="V96" s="4"/>
      <c r="W96" s="4"/>
      <c r="X96" s="4"/>
      <c r="Y96" s="4"/>
      <c r="Z96" s="4"/>
      <c r="AA96" s="4"/>
    </row>
    <row r="97" spans="1:27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7">
        <f t="shared" si="38"/>
        <v>0</v>
      </c>
      <c r="V97" s="4"/>
      <c r="W97" s="4"/>
      <c r="X97" s="4"/>
      <c r="Y97" s="4"/>
      <c r="Z97" s="4"/>
      <c r="AA97" s="4"/>
    </row>
    <row r="98" spans="1:27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7">
        <f t="shared" si="38"/>
        <v>0</v>
      </c>
      <c r="V98" s="4"/>
      <c r="W98" s="4"/>
      <c r="X98" s="4"/>
      <c r="Y98" s="4"/>
      <c r="Z98" s="4"/>
      <c r="AA98" s="4"/>
    </row>
    <row r="99" spans="1:27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7">
        <f t="shared" si="38"/>
        <v>0</v>
      </c>
      <c r="V99" s="4"/>
      <c r="W99" s="4"/>
      <c r="X99" s="4"/>
      <c r="Y99" s="4"/>
      <c r="Z99" s="4"/>
      <c r="AA99" s="4"/>
    </row>
    <row r="100" spans="1:27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7">
        <f t="shared" si="38"/>
        <v>0</v>
      </c>
      <c r="V100" s="4"/>
      <c r="W100" s="4"/>
      <c r="X100" s="4"/>
      <c r="Y100" s="4"/>
      <c r="Z100" s="4"/>
      <c r="AA100" s="4"/>
    </row>
    <row r="101" spans="1:27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7">
        <f t="shared" si="38"/>
        <v>0</v>
      </c>
      <c r="V101" s="4"/>
      <c r="W101" s="4"/>
      <c r="X101" s="4"/>
      <c r="Y101" s="4"/>
      <c r="Z101" s="4"/>
      <c r="AA101" s="4"/>
    </row>
    <row r="102" spans="1:27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7">
        <f t="shared" si="38"/>
        <v>0</v>
      </c>
      <c r="V102" s="4"/>
      <c r="W102" s="4"/>
      <c r="X102" s="4"/>
      <c r="Y102" s="4"/>
      <c r="Z102" s="4"/>
      <c r="AA102" s="4"/>
    </row>
    <row r="103" spans="1:27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7">
        <f t="shared" si="38"/>
        <v>0</v>
      </c>
      <c r="V103" s="4"/>
      <c r="W103" s="4"/>
      <c r="X103" s="4"/>
      <c r="Y103" s="4"/>
      <c r="Z103" s="4"/>
      <c r="AA103" s="4"/>
    </row>
    <row r="104" spans="1:27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7">
        <f t="shared" si="38"/>
        <v>0</v>
      </c>
      <c r="V104" s="4"/>
      <c r="W104" s="4"/>
      <c r="X104" s="4"/>
      <c r="Y104" s="4"/>
      <c r="Z104" s="4"/>
      <c r="AA104" s="4"/>
    </row>
    <row r="105" spans="1:27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7">
        <f t="shared" si="38"/>
        <v>0</v>
      </c>
      <c r="V105" s="4"/>
      <c r="W105" s="4"/>
      <c r="X105" s="4"/>
      <c r="Y105" s="4"/>
      <c r="Z105" s="4"/>
      <c r="AA105" s="4"/>
    </row>
    <row r="106" spans="1:27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7">
        <f t="shared" si="38"/>
        <v>0</v>
      </c>
      <c r="V106" s="4"/>
      <c r="W106" s="4"/>
      <c r="X106" s="4"/>
      <c r="Y106" s="4"/>
      <c r="Z106" s="4"/>
      <c r="AA106" s="4"/>
    </row>
    <row r="107" spans="1:27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7">
        <f t="shared" si="38"/>
        <v>0</v>
      </c>
      <c r="V107" s="4"/>
      <c r="W107" s="4"/>
      <c r="X107" s="4"/>
      <c r="Y107" s="4"/>
      <c r="Z107" s="4"/>
      <c r="AA107" s="4"/>
    </row>
    <row r="108" spans="1:27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7">
        <f t="shared" si="38"/>
        <v>0</v>
      </c>
      <c r="V108" s="4"/>
      <c r="W108" s="4"/>
      <c r="X108" s="4"/>
      <c r="Y108" s="4"/>
      <c r="Z108" s="4"/>
      <c r="AA108" s="4"/>
    </row>
    <row r="109" spans="1:27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7">
        <f t="shared" si="38"/>
        <v>0</v>
      </c>
      <c r="V109" s="4"/>
      <c r="W109" s="4"/>
      <c r="X109" s="4"/>
      <c r="Y109" s="4"/>
      <c r="Z109" s="4"/>
      <c r="AA109" s="4"/>
    </row>
    <row r="110" spans="1:27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7">
        <f t="shared" si="38"/>
        <v>0</v>
      </c>
      <c r="V110" s="4"/>
      <c r="W110" s="4"/>
      <c r="X110" s="4"/>
      <c r="Y110" s="4"/>
      <c r="Z110" s="4"/>
      <c r="AA110" s="4"/>
    </row>
    <row r="111" spans="1:27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7">
        <f t="shared" si="38"/>
        <v>0</v>
      </c>
      <c r="V111" s="4"/>
      <c r="W111" s="4"/>
      <c r="X111" s="4"/>
      <c r="Y111" s="4"/>
      <c r="Z111" s="4"/>
      <c r="AA111" s="4"/>
    </row>
    <row r="112" spans="1:27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7">
        <f t="shared" si="38"/>
        <v>0</v>
      </c>
      <c r="V112" s="4"/>
      <c r="W112" s="4"/>
      <c r="X112" s="4"/>
      <c r="Y112" s="4"/>
      <c r="Z112" s="4"/>
      <c r="AA112" s="4"/>
    </row>
    <row r="113" spans="1:27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7">
        <f t="shared" si="38"/>
        <v>0</v>
      </c>
      <c r="V113" s="4"/>
      <c r="W113" s="4"/>
      <c r="X113" s="4"/>
      <c r="Y113" s="4"/>
      <c r="Z113" s="4"/>
      <c r="AA113" s="4"/>
    </row>
    <row r="114" spans="1:27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7">
        <f t="shared" si="38"/>
        <v>0</v>
      </c>
      <c r="V114" s="4"/>
      <c r="W114" s="4"/>
      <c r="X114" s="4"/>
      <c r="Y114" s="4"/>
      <c r="Z114" s="4"/>
      <c r="AA114" s="4"/>
    </row>
    <row r="115" spans="1:27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7">
        <f t="shared" si="38"/>
        <v>0</v>
      </c>
      <c r="V115" s="4"/>
      <c r="W115" s="4"/>
      <c r="X115" s="4"/>
      <c r="Y115" s="4"/>
      <c r="Z115" s="4"/>
      <c r="AA115" s="4"/>
    </row>
    <row r="116" spans="1:27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7">
        <f t="shared" si="38"/>
        <v>0</v>
      </c>
      <c r="V116" s="4"/>
      <c r="W116" s="4"/>
      <c r="X116" s="4"/>
      <c r="Y116" s="4"/>
      <c r="Z116" s="4"/>
      <c r="AA116" s="4"/>
    </row>
    <row r="117" spans="1:27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7">
        <f t="shared" si="38"/>
        <v>0</v>
      </c>
      <c r="V117" s="4"/>
      <c r="W117" s="4"/>
      <c r="X117" s="4"/>
      <c r="Y117" s="4"/>
      <c r="Z117" s="4"/>
      <c r="AA117" s="4"/>
    </row>
    <row r="118" spans="1:27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7">
        <f t="shared" si="38"/>
        <v>0</v>
      </c>
      <c r="V118" s="4"/>
      <c r="W118" s="4"/>
      <c r="X118" s="4"/>
      <c r="Y118" s="4"/>
      <c r="Z118" s="4"/>
      <c r="AA118" s="4"/>
    </row>
    <row r="119" spans="1:27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7">
        <f t="shared" si="38"/>
        <v>0</v>
      </c>
      <c r="V119" s="4"/>
      <c r="W119" s="4"/>
      <c r="X119" s="4"/>
      <c r="Y119" s="4"/>
      <c r="Z119" s="4"/>
      <c r="AA119" s="4"/>
    </row>
    <row r="120" spans="1:27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7">
        <f t="shared" si="38"/>
        <v>0</v>
      </c>
      <c r="V120" s="4"/>
      <c r="W120" s="4"/>
      <c r="X120" s="4"/>
      <c r="Y120" s="4"/>
      <c r="Z120" s="4"/>
      <c r="AA120" s="4"/>
    </row>
    <row r="121" spans="1:27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7">
        <f t="shared" si="38"/>
        <v>0</v>
      </c>
      <c r="V121" s="4"/>
      <c r="W121" s="4"/>
      <c r="X121" s="4"/>
      <c r="Y121" s="4"/>
      <c r="Z121" s="4"/>
      <c r="AA121" s="4"/>
    </row>
    <row r="122" spans="1:27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7">
        <f t="shared" si="38"/>
        <v>0</v>
      </c>
      <c r="V122" s="4"/>
      <c r="W122" s="4"/>
      <c r="X122" s="4"/>
      <c r="Y122" s="4"/>
      <c r="Z122" s="4"/>
      <c r="AA122" s="4"/>
    </row>
    <row r="123" spans="1:27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7">
        <f t="shared" si="38"/>
        <v>0</v>
      </c>
      <c r="V123" s="4"/>
      <c r="W123" s="4"/>
      <c r="X123" s="4"/>
      <c r="Y123" s="4"/>
      <c r="Z123" s="4"/>
      <c r="AA123" s="4"/>
    </row>
    <row r="124" spans="1:27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7">
        <f t="shared" si="38"/>
        <v>0</v>
      </c>
      <c r="V124" s="4"/>
      <c r="W124" s="4"/>
      <c r="X124" s="4"/>
      <c r="Y124" s="4"/>
      <c r="Z124" s="4"/>
      <c r="AA124" s="4"/>
    </row>
    <row r="125" spans="1:27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7">
        <f t="shared" si="38"/>
        <v>0</v>
      </c>
      <c r="V125" s="4"/>
      <c r="W125" s="4"/>
      <c r="X125" s="4"/>
      <c r="Y125" s="4"/>
      <c r="Z125" s="4"/>
      <c r="AA125" s="4"/>
    </row>
    <row r="126" spans="1:27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7">
        <f t="shared" si="38"/>
        <v>0</v>
      </c>
      <c r="V126" s="4"/>
      <c r="W126" s="4"/>
      <c r="X126" s="4"/>
      <c r="Y126" s="4"/>
      <c r="Z126" s="4"/>
      <c r="AA126" s="4"/>
    </row>
    <row r="127" spans="1:27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7">
        <f t="shared" si="38"/>
        <v>0</v>
      </c>
      <c r="V127" s="4"/>
      <c r="W127" s="4"/>
      <c r="X127" s="4"/>
      <c r="Y127" s="4"/>
      <c r="Z127" s="4"/>
      <c r="AA127" s="4"/>
    </row>
    <row r="128" spans="1:27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7">
        <f t="shared" si="38"/>
        <v>0</v>
      </c>
      <c r="V128" s="4"/>
      <c r="W128" s="4"/>
      <c r="X128" s="4"/>
      <c r="Y128" s="4"/>
      <c r="Z128" s="4"/>
      <c r="AA128" s="4"/>
    </row>
    <row r="129" spans="1:27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7">
        <f t="shared" si="38"/>
        <v>0</v>
      </c>
      <c r="V129" s="4"/>
      <c r="W129" s="4"/>
      <c r="X129" s="4"/>
      <c r="Y129" s="4"/>
      <c r="Z129" s="4"/>
      <c r="AA129" s="4"/>
    </row>
    <row r="130" spans="1:27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7">
        <f t="shared" si="38"/>
        <v>0</v>
      </c>
      <c r="V130" s="4"/>
      <c r="W130" s="4"/>
      <c r="X130" s="4"/>
      <c r="Y130" s="4"/>
      <c r="Z130" s="4"/>
      <c r="AA130" s="4"/>
    </row>
    <row r="131" spans="1:27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7">
        <f t="shared" si="38"/>
        <v>0</v>
      </c>
      <c r="V131" s="4"/>
      <c r="W131" s="4"/>
      <c r="X131" s="4"/>
      <c r="Y131" s="4"/>
      <c r="Z131" s="4"/>
      <c r="AA131" s="4"/>
    </row>
    <row r="132" spans="1:27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7">
        <f t="shared" si="38"/>
        <v>0</v>
      </c>
      <c r="V132" s="4"/>
      <c r="W132" s="4"/>
      <c r="X132" s="4"/>
      <c r="Y132" s="4"/>
      <c r="Z132" s="4"/>
      <c r="AA132" s="4"/>
    </row>
    <row r="133" spans="1:27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7">
        <f t="shared" si="38"/>
        <v>0</v>
      </c>
      <c r="V133" s="4"/>
      <c r="W133" s="4"/>
      <c r="X133" s="4"/>
      <c r="Y133" s="4"/>
      <c r="Z133" s="4"/>
      <c r="AA133" s="4"/>
    </row>
    <row r="134" spans="1:27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7">
        <f t="shared" si="38"/>
        <v>0</v>
      </c>
      <c r="V134" s="4"/>
      <c r="W134" s="4"/>
      <c r="X134" s="4"/>
      <c r="Y134" s="4"/>
      <c r="Z134" s="4"/>
      <c r="AA134" s="4"/>
    </row>
    <row r="135" spans="1:27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7">
        <f t="shared" si="38"/>
        <v>0</v>
      </c>
      <c r="V135" s="4"/>
      <c r="W135" s="4"/>
      <c r="X135" s="4"/>
      <c r="Y135" s="4"/>
      <c r="Z135" s="4"/>
      <c r="AA135" s="4"/>
    </row>
    <row r="136" spans="1:27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7">
        <f t="shared" si="38"/>
        <v>0</v>
      </c>
      <c r="V136" s="4"/>
      <c r="W136" s="4"/>
      <c r="X136" s="4"/>
      <c r="Y136" s="4"/>
      <c r="Z136" s="4"/>
      <c r="AA136" s="4"/>
    </row>
    <row r="137" spans="1:27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7">
        <f t="shared" si="38"/>
        <v>0</v>
      </c>
      <c r="V137" s="4"/>
      <c r="W137" s="4"/>
      <c r="X137" s="4"/>
      <c r="Y137" s="4"/>
      <c r="Z137" s="4"/>
      <c r="AA137" s="4"/>
    </row>
    <row r="138" spans="1:27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7">
        <f t="shared" si="38"/>
        <v>0</v>
      </c>
      <c r="V138" s="4"/>
      <c r="W138" s="4"/>
      <c r="X138" s="4"/>
      <c r="Y138" s="4"/>
      <c r="Z138" s="4"/>
      <c r="AA138" s="4"/>
    </row>
    <row r="139" spans="1:27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7">
        <f t="shared" si="38"/>
        <v>0</v>
      </c>
      <c r="V139" s="4"/>
      <c r="W139" s="4"/>
      <c r="X139" s="4"/>
      <c r="Y139" s="4"/>
      <c r="Z139" s="4"/>
      <c r="AA139" s="4"/>
    </row>
    <row r="140" spans="1:27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7">
        <f t="shared" ref="U140:U147" si="39">COUNTIF(C140:S140, "ta")</f>
        <v>0</v>
      </c>
      <c r="V140" s="4"/>
      <c r="W140" s="4"/>
      <c r="X140" s="4"/>
      <c r="Y140" s="4"/>
      <c r="Z140" s="4"/>
      <c r="AA140" s="4"/>
    </row>
    <row r="141" spans="1:27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7">
        <f t="shared" si="39"/>
        <v>0</v>
      </c>
      <c r="V141" s="4"/>
      <c r="W141" s="4"/>
      <c r="X141" s="4"/>
      <c r="Y141" s="4"/>
      <c r="Z141" s="4"/>
      <c r="AA141" s="4"/>
    </row>
    <row r="142" spans="1:27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7">
        <f t="shared" si="39"/>
        <v>0</v>
      </c>
      <c r="V142" s="4"/>
      <c r="W142" s="4"/>
      <c r="X142" s="4"/>
      <c r="Y142" s="4"/>
      <c r="Z142" s="4"/>
      <c r="AA142" s="4"/>
    </row>
    <row r="143" spans="1:27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7">
        <f t="shared" si="39"/>
        <v>0</v>
      </c>
      <c r="V143" s="4"/>
      <c r="W143" s="4"/>
      <c r="X143" s="4"/>
      <c r="Y143" s="4"/>
      <c r="Z143" s="4"/>
      <c r="AA143" s="4"/>
    </row>
    <row r="144" spans="1:27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7">
        <f t="shared" si="39"/>
        <v>0</v>
      </c>
      <c r="V144" s="4"/>
      <c r="W144" s="4"/>
      <c r="X144" s="4"/>
      <c r="Y144" s="4"/>
      <c r="Z144" s="4"/>
      <c r="AA144" s="4"/>
    </row>
    <row r="145" spans="1:27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7">
        <f t="shared" si="39"/>
        <v>0</v>
      </c>
      <c r="V145" s="4"/>
      <c r="W145" s="4"/>
      <c r="X145" s="4"/>
      <c r="Y145" s="4"/>
      <c r="Z145" s="4"/>
      <c r="AA145" s="4"/>
    </row>
    <row r="146" spans="1:27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7">
        <f t="shared" si="39"/>
        <v>0</v>
      </c>
      <c r="V146" s="4"/>
      <c r="W146" s="4"/>
      <c r="X146" s="4"/>
      <c r="Y146" s="4"/>
      <c r="Z146" s="4"/>
      <c r="AA146" s="4"/>
    </row>
    <row r="147" spans="1:27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7">
        <f t="shared" si="39"/>
        <v>0</v>
      </c>
      <c r="V147" s="4"/>
      <c r="W147" s="4"/>
      <c r="X147" s="4"/>
      <c r="Y147" s="4"/>
      <c r="Z147" s="4"/>
      <c r="AA147" s="4"/>
    </row>
    <row r="148" spans="1:27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</sheetData>
  <mergeCells count="30">
    <mergeCell ref="R36:R38"/>
    <mergeCell ref="S36:S38"/>
    <mergeCell ref="M36:M38"/>
    <mergeCell ref="N36:N38"/>
    <mergeCell ref="O36:O38"/>
    <mergeCell ref="P36:P38"/>
    <mergeCell ref="Q36:Q38"/>
    <mergeCell ref="H21:H24"/>
    <mergeCell ref="I36:I38"/>
    <mergeCell ref="J36:J38"/>
    <mergeCell ref="K36:K38"/>
    <mergeCell ref="L36:L38"/>
    <mergeCell ref="C21:C24"/>
    <mergeCell ref="D21:D24"/>
    <mergeCell ref="E21:E24"/>
    <mergeCell ref="F21:F24"/>
    <mergeCell ref="G21:G24"/>
    <mergeCell ref="A39:A41"/>
    <mergeCell ref="A17:A20"/>
    <mergeCell ref="A21:A24"/>
    <mergeCell ref="A27:A29"/>
    <mergeCell ref="A30:A32"/>
    <mergeCell ref="A33:A35"/>
    <mergeCell ref="A36:A38"/>
    <mergeCell ref="A13:A16"/>
    <mergeCell ref="A1:D1"/>
    <mergeCell ref="A2:S2"/>
    <mergeCell ref="A3:S3"/>
    <mergeCell ref="A5:A8"/>
    <mergeCell ref="A9:A12"/>
  </mergeCells>
  <pageMargins left="0" right="0" top="0" bottom="0" header="0" footer="0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11" workbookViewId="0">
      <selection activeCell="B27" sqref="B27"/>
    </sheetView>
  </sheetViews>
  <sheetFormatPr defaultColWidth="9.140625" defaultRowHeight="12.75" x14ac:dyDescent="0.2"/>
  <cols>
    <col min="1" max="1" width="4.85546875" style="22" bestFit="1" customWidth="1"/>
    <col min="2" max="2" width="17" style="22" bestFit="1" customWidth="1"/>
    <col min="3" max="3" width="4" style="22" bestFit="1" customWidth="1"/>
    <col min="4" max="4" width="11.5703125" style="22" bestFit="1" customWidth="1"/>
    <col min="5" max="5" width="6.140625" style="22" bestFit="1" customWidth="1"/>
    <col min="6" max="6" width="14.28515625" style="22" bestFit="1" customWidth="1"/>
    <col min="7" max="7" width="7" style="22" bestFit="1" customWidth="1"/>
    <col min="8" max="8" width="13.140625" style="22" bestFit="1" customWidth="1"/>
    <col min="9" max="9" width="6.140625" style="22" bestFit="1" customWidth="1"/>
    <col min="10" max="10" width="9.28515625" style="22" bestFit="1" customWidth="1"/>
    <col min="11" max="11" width="7" style="22" bestFit="1" customWidth="1"/>
    <col min="12" max="12" width="9.28515625" style="22" bestFit="1" customWidth="1"/>
    <col min="13" max="13" width="5.5703125" style="22" bestFit="1" customWidth="1"/>
    <col min="14" max="14" width="9.28515625" style="22" bestFit="1" customWidth="1"/>
    <col min="15" max="15" width="5.5703125" style="22" bestFit="1" customWidth="1"/>
    <col min="16" max="16384" width="9.140625" style="22"/>
  </cols>
  <sheetData>
    <row r="1" spans="1:15" x14ac:dyDescent="0.2">
      <c r="A1" s="93" t="s">
        <v>60</v>
      </c>
      <c r="B1" s="93"/>
      <c r="C1" s="93"/>
      <c r="D1" s="93"/>
      <c r="E1" s="93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">
      <c r="A2" s="93" t="s">
        <v>266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.75" customHeight="1" x14ac:dyDescent="0.2">
      <c r="A4" s="95" t="s">
        <v>234</v>
      </c>
      <c r="B4" s="96" t="s">
        <v>265</v>
      </c>
      <c r="C4" s="99" t="s">
        <v>264</v>
      </c>
      <c r="D4" s="77" t="s">
        <v>270</v>
      </c>
      <c r="E4" s="77"/>
      <c r="F4" s="78"/>
      <c r="G4" s="78"/>
      <c r="H4" s="78"/>
      <c r="I4" s="78"/>
      <c r="J4" s="77" t="s">
        <v>271</v>
      </c>
      <c r="K4" s="77"/>
      <c r="L4" s="78"/>
      <c r="M4" s="78"/>
      <c r="N4" s="78"/>
      <c r="O4" s="78"/>
    </row>
    <row r="5" spans="1:15" ht="15.75" customHeight="1" x14ac:dyDescent="0.2">
      <c r="A5" s="95"/>
      <c r="B5" s="97"/>
      <c r="C5" s="100"/>
      <c r="D5" s="79" t="s">
        <v>81</v>
      </c>
      <c r="E5" s="80"/>
      <c r="F5" s="79" t="s">
        <v>83</v>
      </c>
      <c r="G5" s="80"/>
      <c r="H5" s="79" t="s">
        <v>86</v>
      </c>
      <c r="I5" s="80"/>
      <c r="J5" s="79" t="s">
        <v>81</v>
      </c>
      <c r="K5" s="80"/>
      <c r="L5" s="79" t="s">
        <v>83</v>
      </c>
      <c r="M5" s="80"/>
      <c r="N5" s="79" t="s">
        <v>86</v>
      </c>
      <c r="O5" s="80"/>
    </row>
    <row r="6" spans="1:15" ht="15.75" customHeight="1" x14ac:dyDescent="0.2">
      <c r="A6" s="95"/>
      <c r="B6" s="98"/>
      <c r="C6" s="101"/>
      <c r="D6" s="24" t="s">
        <v>238</v>
      </c>
      <c r="E6" s="24" t="s">
        <v>235</v>
      </c>
      <c r="F6" s="24" t="s">
        <v>238</v>
      </c>
      <c r="G6" s="24" t="s">
        <v>235</v>
      </c>
      <c r="H6" s="24" t="s">
        <v>238</v>
      </c>
      <c r="I6" s="24" t="s">
        <v>235</v>
      </c>
      <c r="J6" s="24" t="s">
        <v>238</v>
      </c>
      <c r="K6" s="24" t="s">
        <v>235</v>
      </c>
      <c r="L6" s="24" t="s">
        <v>238</v>
      </c>
      <c r="M6" s="24" t="s">
        <v>235</v>
      </c>
      <c r="N6" s="24" t="s">
        <v>238</v>
      </c>
      <c r="O6" s="24" t="s">
        <v>235</v>
      </c>
    </row>
    <row r="7" spans="1:15" ht="15.75" customHeight="1" x14ac:dyDescent="0.2">
      <c r="A7" s="23"/>
      <c r="B7" s="25" t="s">
        <v>6</v>
      </c>
      <c r="C7" s="36"/>
      <c r="D7" s="81" t="s">
        <v>1</v>
      </c>
      <c r="E7" s="82"/>
      <c r="F7" s="83" t="s">
        <v>55</v>
      </c>
      <c r="G7" s="84"/>
      <c r="H7" s="81" t="s">
        <v>0</v>
      </c>
      <c r="I7" s="82"/>
      <c r="J7" s="81" t="s">
        <v>1</v>
      </c>
      <c r="K7" s="82"/>
      <c r="L7" s="85" t="s">
        <v>55</v>
      </c>
      <c r="M7" s="85"/>
      <c r="N7" s="26"/>
      <c r="O7" s="27"/>
    </row>
    <row r="8" spans="1:15" ht="15.75" customHeight="1" x14ac:dyDescent="0.2">
      <c r="A8" s="23">
        <v>1</v>
      </c>
      <c r="B8" s="28" t="s">
        <v>7</v>
      </c>
      <c r="C8" s="29" t="s">
        <v>8</v>
      </c>
      <c r="D8" s="28" t="s">
        <v>236</v>
      </c>
      <c r="E8" s="28" t="s">
        <v>236</v>
      </c>
      <c r="F8" s="28" t="s">
        <v>240</v>
      </c>
      <c r="G8" s="28" t="s">
        <v>9</v>
      </c>
      <c r="H8" s="28" t="s">
        <v>236</v>
      </c>
      <c r="I8" s="28" t="s">
        <v>236</v>
      </c>
      <c r="J8" s="28"/>
      <c r="K8" s="28"/>
      <c r="L8" s="30"/>
      <c r="M8" s="30"/>
      <c r="N8" s="28"/>
      <c r="O8" s="28"/>
    </row>
    <row r="9" spans="1:15" ht="15.75" customHeight="1" x14ac:dyDescent="0.2">
      <c r="A9" s="23">
        <v>2</v>
      </c>
      <c r="B9" s="28" t="s">
        <v>13</v>
      </c>
      <c r="C9" s="29" t="s">
        <v>14</v>
      </c>
      <c r="D9" s="28" t="s">
        <v>227</v>
      </c>
      <c r="E9" s="28" t="s">
        <v>227</v>
      </c>
      <c r="F9" s="28" t="s">
        <v>241</v>
      </c>
      <c r="G9" s="28" t="s">
        <v>21</v>
      </c>
      <c r="H9" s="28" t="s">
        <v>227</v>
      </c>
      <c r="I9" s="28" t="s">
        <v>227</v>
      </c>
      <c r="J9" s="28"/>
      <c r="K9" s="28"/>
      <c r="L9" s="28"/>
      <c r="M9" s="28"/>
      <c r="N9" s="28"/>
      <c r="O9" s="28"/>
    </row>
    <row r="10" spans="1:15" ht="15.75" customHeight="1" x14ac:dyDescent="0.2">
      <c r="A10" s="23">
        <v>3</v>
      </c>
      <c r="B10" s="28" t="s">
        <v>15</v>
      </c>
      <c r="C10" s="29" t="s">
        <v>16</v>
      </c>
      <c r="D10" s="28" t="s">
        <v>239</v>
      </c>
      <c r="E10" s="28" t="s">
        <v>239</v>
      </c>
      <c r="F10" s="28" t="s">
        <v>242</v>
      </c>
      <c r="G10" s="28" t="s">
        <v>17</v>
      </c>
      <c r="H10" s="28" t="s">
        <v>239</v>
      </c>
      <c r="I10" s="28" t="s">
        <v>239</v>
      </c>
      <c r="J10" s="28"/>
      <c r="K10" s="28"/>
      <c r="L10" s="28"/>
      <c r="M10" s="28"/>
      <c r="N10" s="28"/>
      <c r="O10" s="28"/>
    </row>
    <row r="11" spans="1:15" ht="15.75" customHeight="1" x14ac:dyDescent="0.2">
      <c r="A11" s="23"/>
      <c r="B11" s="31" t="s">
        <v>18</v>
      </c>
      <c r="C11" s="29"/>
      <c r="D11" s="73" t="s">
        <v>1</v>
      </c>
      <c r="E11" s="74"/>
      <c r="F11" s="75" t="s">
        <v>55</v>
      </c>
      <c r="G11" s="76"/>
      <c r="H11" s="73" t="s">
        <v>0</v>
      </c>
      <c r="I11" s="74"/>
      <c r="J11" s="28"/>
      <c r="K11" s="28"/>
      <c r="L11" s="28"/>
      <c r="M11" s="28"/>
      <c r="N11" s="28"/>
      <c r="O11" s="28"/>
    </row>
    <row r="12" spans="1:15" ht="15.75" customHeight="1" x14ac:dyDescent="0.2">
      <c r="A12" s="23">
        <v>4</v>
      </c>
      <c r="B12" s="28" t="s">
        <v>19</v>
      </c>
      <c r="C12" s="29" t="s">
        <v>20</v>
      </c>
      <c r="D12" s="28" t="s">
        <v>243</v>
      </c>
      <c r="E12" s="28" t="s">
        <v>243</v>
      </c>
      <c r="F12" s="28" t="s">
        <v>245</v>
      </c>
      <c r="G12" s="28" t="s">
        <v>9</v>
      </c>
      <c r="H12" s="28" t="s">
        <v>243</v>
      </c>
      <c r="I12" s="28" t="s">
        <v>243</v>
      </c>
      <c r="J12" s="32"/>
      <c r="K12" s="32"/>
      <c r="L12" s="32"/>
      <c r="M12" s="32"/>
      <c r="N12" s="27"/>
      <c r="O12" s="27"/>
    </row>
    <row r="13" spans="1:15" ht="15.75" customHeight="1" x14ac:dyDescent="0.2">
      <c r="A13" s="23">
        <v>5</v>
      </c>
      <c r="B13" s="28" t="s">
        <v>22</v>
      </c>
      <c r="C13" s="29" t="s">
        <v>23</v>
      </c>
      <c r="D13" s="28" t="s">
        <v>244</v>
      </c>
      <c r="E13" s="28" t="s">
        <v>244</v>
      </c>
      <c r="F13" s="28" t="s">
        <v>246</v>
      </c>
      <c r="G13" s="28" t="s">
        <v>21</v>
      </c>
      <c r="H13" s="28" t="s">
        <v>244</v>
      </c>
      <c r="I13" s="28" t="s">
        <v>244</v>
      </c>
      <c r="J13" s="32"/>
      <c r="K13" s="32"/>
      <c r="L13" s="32"/>
      <c r="M13" s="32"/>
      <c r="N13" s="27"/>
      <c r="O13" s="27"/>
    </row>
    <row r="14" spans="1:15" ht="15.75" customHeight="1" x14ac:dyDescent="0.2">
      <c r="A14" s="23">
        <v>6</v>
      </c>
      <c r="B14" s="28" t="s">
        <v>24</v>
      </c>
      <c r="C14" s="29" t="s">
        <v>25</v>
      </c>
      <c r="D14" s="28" t="s">
        <v>225</v>
      </c>
      <c r="E14" s="28" t="s">
        <v>225</v>
      </c>
      <c r="F14" s="28" t="s">
        <v>247</v>
      </c>
      <c r="G14" s="28" t="s">
        <v>17</v>
      </c>
      <c r="H14" s="28" t="s">
        <v>225</v>
      </c>
      <c r="I14" s="28" t="s">
        <v>225</v>
      </c>
      <c r="J14" s="32"/>
      <c r="K14" s="32"/>
      <c r="L14" s="32"/>
      <c r="M14" s="32"/>
      <c r="N14" s="27"/>
      <c r="O14" s="27"/>
    </row>
    <row r="15" spans="1:15" ht="15.75" customHeight="1" x14ac:dyDescent="0.2">
      <c r="A15" s="23"/>
      <c r="B15" s="31" t="s">
        <v>26</v>
      </c>
      <c r="C15" s="29"/>
      <c r="D15" s="86" t="s">
        <v>3</v>
      </c>
      <c r="E15" s="87"/>
      <c r="F15" s="86" t="s">
        <v>1</v>
      </c>
      <c r="G15" s="87"/>
      <c r="H15" s="88" t="s">
        <v>55</v>
      </c>
      <c r="I15" s="89"/>
      <c r="J15" s="73" t="s">
        <v>0</v>
      </c>
      <c r="K15" s="90"/>
      <c r="L15" s="26"/>
      <c r="M15" s="33"/>
      <c r="N15" s="27"/>
      <c r="O15" s="27"/>
    </row>
    <row r="16" spans="1:15" ht="15.75" customHeight="1" x14ac:dyDescent="0.2">
      <c r="A16" s="23">
        <v>7</v>
      </c>
      <c r="B16" s="28" t="s">
        <v>27</v>
      </c>
      <c r="C16" s="34" t="s">
        <v>28</v>
      </c>
      <c r="D16" s="28" t="s">
        <v>17</v>
      </c>
      <c r="E16" s="28" t="s">
        <v>29</v>
      </c>
      <c r="F16" s="28" t="s">
        <v>17</v>
      </c>
      <c r="G16" s="28" t="s">
        <v>17</v>
      </c>
      <c r="H16" s="28" t="s">
        <v>249</v>
      </c>
      <c r="I16" s="28" t="s">
        <v>9</v>
      </c>
      <c r="J16" s="28" t="s">
        <v>17</v>
      </c>
      <c r="K16" s="28" t="s">
        <v>17</v>
      </c>
      <c r="L16" s="28"/>
      <c r="M16" s="28"/>
      <c r="N16" s="27"/>
      <c r="O16" s="27"/>
    </row>
    <row r="17" spans="1:15" ht="15.75" customHeight="1" x14ac:dyDescent="0.2">
      <c r="A17" s="23">
        <v>8</v>
      </c>
      <c r="B17" s="28" t="s">
        <v>30</v>
      </c>
      <c r="C17" s="34" t="s">
        <v>31</v>
      </c>
      <c r="D17" s="28" t="s">
        <v>226</v>
      </c>
      <c r="E17" s="28" t="s">
        <v>29</v>
      </c>
      <c r="F17" s="28" t="s">
        <v>226</v>
      </c>
      <c r="G17" s="28" t="s">
        <v>226</v>
      </c>
      <c r="H17" s="28" t="s">
        <v>250</v>
      </c>
      <c r="I17" s="28" t="s">
        <v>21</v>
      </c>
      <c r="J17" s="28" t="s">
        <v>226</v>
      </c>
      <c r="K17" s="28" t="s">
        <v>226</v>
      </c>
      <c r="L17" s="28"/>
      <c r="M17" s="28"/>
      <c r="N17" s="27"/>
      <c r="O17" s="27"/>
    </row>
    <row r="18" spans="1:15" ht="15.75" customHeight="1" x14ac:dyDescent="0.2">
      <c r="A18" s="23">
        <v>9</v>
      </c>
      <c r="B18" s="28" t="s">
        <v>32</v>
      </c>
      <c r="C18" s="34" t="s">
        <v>33</v>
      </c>
      <c r="D18" s="28" t="s">
        <v>248</v>
      </c>
      <c r="E18" s="28" t="s">
        <v>29</v>
      </c>
      <c r="F18" s="28" t="s">
        <v>248</v>
      </c>
      <c r="G18" s="28" t="s">
        <v>248</v>
      </c>
      <c r="H18" s="28" t="s">
        <v>251</v>
      </c>
      <c r="I18" s="28" t="s">
        <v>17</v>
      </c>
      <c r="J18" s="28" t="s">
        <v>248</v>
      </c>
      <c r="K18" s="28" t="s">
        <v>248</v>
      </c>
      <c r="L18" s="28"/>
      <c r="M18" s="28"/>
      <c r="N18" s="27"/>
      <c r="O18" s="27"/>
    </row>
    <row r="19" spans="1:15" ht="15.75" customHeight="1" x14ac:dyDescent="0.2">
      <c r="A19" s="23"/>
      <c r="B19" s="31" t="s">
        <v>34</v>
      </c>
      <c r="C19" s="29"/>
      <c r="D19" s="88" t="s">
        <v>1</v>
      </c>
      <c r="E19" s="89"/>
      <c r="F19" s="86" t="s">
        <v>112</v>
      </c>
      <c r="G19" s="87"/>
      <c r="H19" s="86" t="s">
        <v>0</v>
      </c>
      <c r="I19" s="87"/>
      <c r="J19" s="91" t="s">
        <v>3</v>
      </c>
      <c r="K19" s="92"/>
      <c r="L19" s="86" t="s">
        <v>237</v>
      </c>
      <c r="M19" s="87"/>
      <c r="N19" s="75" t="s">
        <v>55</v>
      </c>
      <c r="O19" s="103"/>
    </row>
    <row r="20" spans="1:15" ht="15.75" customHeight="1" x14ac:dyDescent="0.2">
      <c r="A20" s="23">
        <v>10</v>
      </c>
      <c r="B20" s="28" t="s">
        <v>35</v>
      </c>
      <c r="C20" s="29" t="s">
        <v>36</v>
      </c>
      <c r="D20" s="28" t="s">
        <v>43</v>
      </c>
      <c r="E20" s="28" t="s">
        <v>43</v>
      </c>
      <c r="F20" s="28" t="s">
        <v>43</v>
      </c>
      <c r="G20" s="28" t="s">
        <v>43</v>
      </c>
      <c r="H20" s="28" t="s">
        <v>236</v>
      </c>
      <c r="I20" s="28" t="s">
        <v>43</v>
      </c>
      <c r="J20" s="28" t="s">
        <v>236</v>
      </c>
      <c r="K20" s="28" t="s">
        <v>29</v>
      </c>
      <c r="L20" s="28" t="s">
        <v>236</v>
      </c>
      <c r="M20" s="28" t="s">
        <v>43</v>
      </c>
      <c r="N20" s="28" t="s">
        <v>252</v>
      </c>
      <c r="O20" s="28" t="s">
        <v>9</v>
      </c>
    </row>
    <row r="21" spans="1:15" ht="15.75" customHeight="1" x14ac:dyDescent="0.2">
      <c r="A21" s="23">
        <v>11</v>
      </c>
      <c r="B21" s="28" t="s">
        <v>37</v>
      </c>
      <c r="C21" s="29" t="s">
        <v>38</v>
      </c>
      <c r="D21" s="28" t="s">
        <v>273</v>
      </c>
      <c r="E21" s="28" t="s">
        <v>273</v>
      </c>
      <c r="F21" s="28" t="s">
        <v>273</v>
      </c>
      <c r="G21" s="28" t="s">
        <v>273</v>
      </c>
      <c r="H21" s="28" t="s">
        <v>227</v>
      </c>
      <c r="I21" s="28" t="s">
        <v>273</v>
      </c>
      <c r="J21" s="28" t="s">
        <v>227</v>
      </c>
      <c r="K21" s="28" t="s">
        <v>29</v>
      </c>
      <c r="L21" s="28" t="s">
        <v>227</v>
      </c>
      <c r="M21" s="28" t="s">
        <v>273</v>
      </c>
      <c r="N21" s="28" t="s">
        <v>274</v>
      </c>
      <c r="O21" s="28" t="s">
        <v>21</v>
      </c>
    </row>
    <row r="22" spans="1:15" ht="15.75" customHeight="1" x14ac:dyDescent="0.2">
      <c r="A22" s="23">
        <v>12</v>
      </c>
      <c r="B22" s="28" t="s">
        <v>39</v>
      </c>
      <c r="C22" s="29" t="s">
        <v>40</v>
      </c>
      <c r="D22" s="28" t="s">
        <v>255</v>
      </c>
      <c r="E22" s="28" t="s">
        <v>255</v>
      </c>
      <c r="F22" s="28" t="s">
        <v>255</v>
      </c>
      <c r="G22" s="28" t="s">
        <v>255</v>
      </c>
      <c r="H22" s="28" t="s">
        <v>239</v>
      </c>
      <c r="I22" s="28" t="s">
        <v>255</v>
      </c>
      <c r="J22" s="28" t="s">
        <v>239</v>
      </c>
      <c r="K22" s="28" t="s">
        <v>29</v>
      </c>
      <c r="L22" s="28" t="s">
        <v>239</v>
      </c>
      <c r="M22" s="28" t="s">
        <v>255</v>
      </c>
      <c r="N22" s="28" t="s">
        <v>253</v>
      </c>
      <c r="O22" s="28" t="s">
        <v>17</v>
      </c>
    </row>
    <row r="23" spans="1:15" ht="15.75" customHeight="1" x14ac:dyDescent="0.2">
      <c r="A23" s="23">
        <v>13</v>
      </c>
      <c r="B23" s="28" t="s">
        <v>41</v>
      </c>
      <c r="C23" s="29" t="s">
        <v>42</v>
      </c>
      <c r="D23" s="28" t="s">
        <v>11</v>
      </c>
      <c r="E23" s="28" t="s">
        <v>11</v>
      </c>
      <c r="F23" s="28" t="s">
        <v>11</v>
      </c>
      <c r="G23" s="28" t="s">
        <v>11</v>
      </c>
      <c r="H23" s="28" t="s">
        <v>256</v>
      </c>
      <c r="I23" s="28" t="s">
        <v>11</v>
      </c>
      <c r="J23" s="28" t="s">
        <v>256</v>
      </c>
      <c r="K23" s="28" t="s">
        <v>29</v>
      </c>
      <c r="L23" s="28" t="s">
        <v>256</v>
      </c>
      <c r="M23" s="28" t="s">
        <v>11</v>
      </c>
      <c r="N23" s="28" t="s">
        <v>254</v>
      </c>
      <c r="O23" s="28" t="s">
        <v>17</v>
      </c>
    </row>
    <row r="24" spans="1:15" ht="15.75" customHeight="1" x14ac:dyDescent="0.2">
      <c r="A24" s="23"/>
      <c r="B24" s="31" t="s">
        <v>46</v>
      </c>
      <c r="C24" s="29"/>
      <c r="D24" s="104" t="s">
        <v>55</v>
      </c>
      <c r="E24" s="105"/>
      <c r="F24" s="95" t="s">
        <v>3</v>
      </c>
      <c r="G24" s="95"/>
      <c r="H24" s="86" t="s">
        <v>0</v>
      </c>
      <c r="I24" s="87"/>
      <c r="J24" s="86" t="s">
        <v>1</v>
      </c>
      <c r="K24" s="87"/>
      <c r="L24" s="86" t="s">
        <v>112</v>
      </c>
      <c r="M24" s="87"/>
      <c r="N24" s="86" t="s">
        <v>237</v>
      </c>
      <c r="O24" s="87"/>
    </row>
    <row r="25" spans="1:15" ht="15.75" customHeight="1" x14ac:dyDescent="0.2">
      <c r="A25" s="23">
        <v>14</v>
      </c>
      <c r="B25" s="28" t="s">
        <v>47</v>
      </c>
      <c r="C25" s="35" t="s">
        <v>48</v>
      </c>
      <c r="D25" s="28" t="s">
        <v>260</v>
      </c>
      <c r="E25" s="28" t="s">
        <v>9</v>
      </c>
      <c r="F25" s="28" t="s">
        <v>45</v>
      </c>
      <c r="G25" s="28" t="s">
        <v>29</v>
      </c>
      <c r="H25" s="28" t="s">
        <v>45</v>
      </c>
      <c r="I25" s="28" t="s">
        <v>45</v>
      </c>
      <c r="J25" s="28" t="s">
        <v>10</v>
      </c>
      <c r="K25" s="28" t="s">
        <v>45</v>
      </c>
      <c r="L25" s="28" t="s">
        <v>10</v>
      </c>
      <c r="M25" s="28" t="s">
        <v>45</v>
      </c>
      <c r="N25" s="28" t="s">
        <v>10</v>
      </c>
      <c r="O25" s="28" t="s">
        <v>45</v>
      </c>
    </row>
    <row r="26" spans="1:15" ht="15.75" customHeight="1" x14ac:dyDescent="0.2">
      <c r="A26" s="23">
        <v>15</v>
      </c>
      <c r="B26" s="28" t="s">
        <v>49</v>
      </c>
      <c r="C26" s="35" t="s">
        <v>50</v>
      </c>
      <c r="D26" s="28" t="s">
        <v>261</v>
      </c>
      <c r="E26" s="28" t="s">
        <v>21</v>
      </c>
      <c r="F26" s="28" t="s">
        <v>44</v>
      </c>
      <c r="G26" s="28" t="s">
        <v>29</v>
      </c>
      <c r="H26" s="28" t="s">
        <v>44</v>
      </c>
      <c r="I26" s="28" t="s">
        <v>44</v>
      </c>
      <c r="J26" s="28" t="s">
        <v>11</v>
      </c>
      <c r="K26" s="28" t="s">
        <v>44</v>
      </c>
      <c r="L26" s="28" t="s">
        <v>11</v>
      </c>
      <c r="M26" s="28" t="s">
        <v>44</v>
      </c>
      <c r="N26" s="28" t="s">
        <v>11</v>
      </c>
      <c r="O26" s="28" t="s">
        <v>44</v>
      </c>
    </row>
    <row r="27" spans="1:15" ht="15.75" customHeight="1" x14ac:dyDescent="0.2">
      <c r="A27" s="23">
        <v>16</v>
      </c>
      <c r="B27" s="28" t="s">
        <v>51</v>
      </c>
      <c r="C27" s="35" t="s">
        <v>52</v>
      </c>
      <c r="D27" s="28" t="s">
        <v>262</v>
      </c>
      <c r="E27" s="28" t="s">
        <v>17</v>
      </c>
      <c r="F27" s="28" t="s">
        <v>257</v>
      </c>
      <c r="G27" s="28" t="s">
        <v>29</v>
      </c>
      <c r="H27" s="28" t="s">
        <v>257</v>
      </c>
      <c r="I27" s="28" t="s">
        <v>257</v>
      </c>
      <c r="J27" s="28" t="s">
        <v>12</v>
      </c>
      <c r="K27" s="28" t="s">
        <v>257</v>
      </c>
      <c r="L27" s="28" t="s">
        <v>12</v>
      </c>
      <c r="M27" s="28" t="s">
        <v>257</v>
      </c>
      <c r="N27" s="28" t="s">
        <v>12</v>
      </c>
      <c r="O27" s="28" t="s">
        <v>257</v>
      </c>
    </row>
    <row r="28" spans="1:15" ht="15.75" customHeight="1" x14ac:dyDescent="0.2">
      <c r="A28" s="23">
        <v>17</v>
      </c>
      <c r="B28" s="28" t="s">
        <v>53</v>
      </c>
      <c r="C28" s="35" t="s">
        <v>54</v>
      </c>
      <c r="D28" s="28" t="s">
        <v>263</v>
      </c>
      <c r="E28" s="28" t="s">
        <v>21</v>
      </c>
      <c r="F28" s="28" t="s">
        <v>258</v>
      </c>
      <c r="G28" s="28" t="s">
        <v>29</v>
      </c>
      <c r="H28" s="28" t="s">
        <v>258</v>
      </c>
      <c r="I28" s="28" t="s">
        <v>258</v>
      </c>
      <c r="J28" s="28" t="s">
        <v>259</v>
      </c>
      <c r="K28" s="28" t="s">
        <v>258</v>
      </c>
      <c r="L28" s="28" t="s">
        <v>259</v>
      </c>
      <c r="M28" s="28" t="s">
        <v>258</v>
      </c>
      <c r="N28" s="28" t="s">
        <v>259</v>
      </c>
      <c r="O28" s="28" t="s">
        <v>258</v>
      </c>
    </row>
    <row r="30" spans="1:15" x14ac:dyDescent="0.2">
      <c r="J30" s="94" t="s">
        <v>267</v>
      </c>
      <c r="K30" s="94"/>
      <c r="L30" s="94"/>
      <c r="M30" s="94"/>
      <c r="N30" s="94"/>
      <c r="O30" s="94"/>
    </row>
    <row r="31" spans="1:15" x14ac:dyDescent="0.2">
      <c r="J31" s="93" t="s">
        <v>268</v>
      </c>
      <c r="K31" s="93"/>
      <c r="L31" s="93"/>
      <c r="M31" s="93"/>
      <c r="N31" s="93"/>
      <c r="O31" s="93"/>
    </row>
    <row r="35" spans="10:15" x14ac:dyDescent="0.2">
      <c r="J35" s="93" t="s">
        <v>58</v>
      </c>
      <c r="K35" s="93"/>
      <c r="L35" s="93"/>
      <c r="M35" s="93"/>
      <c r="N35" s="93"/>
      <c r="O35" s="93"/>
    </row>
  </sheetData>
  <mergeCells count="41">
    <mergeCell ref="A1:E1"/>
    <mergeCell ref="A2:O2"/>
    <mergeCell ref="J30:O30"/>
    <mergeCell ref="J31:O31"/>
    <mergeCell ref="J35:O35"/>
    <mergeCell ref="A4:A6"/>
    <mergeCell ref="B4:B6"/>
    <mergeCell ref="C4:C6"/>
    <mergeCell ref="A3:O3"/>
    <mergeCell ref="L19:M19"/>
    <mergeCell ref="N19:O19"/>
    <mergeCell ref="D24:E24"/>
    <mergeCell ref="F24:G24"/>
    <mergeCell ref="H24:I24"/>
    <mergeCell ref="J24:K24"/>
    <mergeCell ref="L24:M24"/>
    <mergeCell ref="N24:O24"/>
    <mergeCell ref="D15:E15"/>
    <mergeCell ref="F15:G15"/>
    <mergeCell ref="H15:I15"/>
    <mergeCell ref="J15:K15"/>
    <mergeCell ref="D19:E19"/>
    <mergeCell ref="F19:G19"/>
    <mergeCell ref="H19:I19"/>
    <mergeCell ref="J19:K19"/>
    <mergeCell ref="D11:E11"/>
    <mergeCell ref="F11:G11"/>
    <mergeCell ref="H11:I11"/>
    <mergeCell ref="D4:I4"/>
    <mergeCell ref="J4:O4"/>
    <mergeCell ref="D5:E5"/>
    <mergeCell ref="F5:G5"/>
    <mergeCell ref="H5:I5"/>
    <mergeCell ref="J5:K5"/>
    <mergeCell ref="L5:M5"/>
    <mergeCell ref="N5:O5"/>
    <mergeCell ref="D7:E7"/>
    <mergeCell ref="F7:G7"/>
    <mergeCell ref="H7:I7"/>
    <mergeCell ref="J7:K7"/>
    <mergeCell ref="L7:M7"/>
  </mergeCells>
  <pageMargins left="0.79" right="0.2" top="0.43" bottom="0.28999999999999998" header="0.2" footer="0.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 SG.ÁN (Tuần 18)</vt:lpstr>
      <vt:lpstr>Phân công coi, chấm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</cp:lastModifiedBy>
  <cp:lastPrinted>2024-12-24T02:39:11Z</cp:lastPrinted>
  <dcterms:created xsi:type="dcterms:W3CDTF">2021-04-09T00:05:53Z</dcterms:created>
  <dcterms:modified xsi:type="dcterms:W3CDTF">2025-05-06T08:49:39Z</dcterms:modified>
</cp:coreProperties>
</file>